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4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uci.sharepoint.com/sites/GRP-EIPteam/Shared Documents/Ambulatory/Resource Strategy/AJIC Paper/"/>
    </mc:Choice>
  </mc:AlternateContent>
  <xr:revisionPtr revIDLastSave="8308" documentId="8_{AE971E2B-C5F4-481C-AF98-5CB770AAC176}" xr6:coauthVersionLast="47" xr6:coauthVersionMax="47" xr10:uidLastSave="{EDA49FCA-9AD1-452A-806E-9F7263AE0BDA}"/>
  <bookViews>
    <workbookView xWindow="-120" yWindow="-120" windowWidth="29040" windowHeight="15720" tabRatio="841" activeTab="5" xr2:uid="{333559A3-A7F2-456A-ADEB-E823647B141F}"/>
  </bookViews>
  <sheets>
    <sheet name="START" sheetId="11" r:id="rId1"/>
    <sheet name="IP_Staff_Availability" sheetId="8" r:id="rId2"/>
    <sheet name="Time_Allocation_Maintenance" sheetId="9" r:id="rId3"/>
    <sheet name="Time_Allocation_Crisis" sheetId="6" r:id="rId4"/>
    <sheet name="Summary" sheetId="7" r:id="rId5"/>
    <sheet name="Figures" sheetId="14" r:id="rId6"/>
  </sheets>
  <definedNames>
    <definedName name="_xlchart.v1.0" hidden="1">Time_Allocation_Crisis!$B$4:$B$11</definedName>
    <definedName name="_xlchart.v1.1" hidden="1">Time_Allocation_Crisis!$C$3</definedName>
    <definedName name="_xlchart.v1.10" hidden="1">Figures!$V$176</definedName>
    <definedName name="_xlchart.v1.11" hidden="1">Figures!$V$177:$V$185</definedName>
    <definedName name="_xlchart.v1.2" hidden="1">Time_Allocation_Crisis!$C$4:$C$11</definedName>
    <definedName name="_xlchart.v1.3" hidden="1">Figures!$U$141:$U$149</definedName>
    <definedName name="_xlchart.v1.4" hidden="1">Figures!$V$140</definedName>
    <definedName name="_xlchart.v1.5" hidden="1">Figures!$V$141:$V$149</definedName>
    <definedName name="_xlchart.v1.6" hidden="1">Figures!$U$39:$U$46</definedName>
    <definedName name="_xlchart.v1.7" hidden="1">Figures!$V$38</definedName>
    <definedName name="_xlchart.v1.8" hidden="1">Figures!$V$39:$V$46</definedName>
    <definedName name="_xlchart.v1.9" hidden="1">Figures!$U$177:$U$185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9" l="1"/>
  <c r="J41" i="9"/>
  <c r="J39" i="9"/>
  <c r="J36" i="9"/>
  <c r="J37" i="9"/>
  <c r="J35" i="9"/>
  <c r="J33" i="9"/>
  <c r="J28" i="9"/>
  <c r="J29" i="9"/>
  <c r="J30" i="9"/>
  <c r="J31" i="9"/>
  <c r="J27" i="9"/>
  <c r="J22" i="9"/>
  <c r="J23" i="9"/>
  <c r="J24" i="9"/>
  <c r="J25" i="9"/>
  <c r="J21" i="9"/>
  <c r="J19" i="9"/>
  <c r="J15" i="9"/>
  <c r="J16" i="9"/>
  <c r="J17" i="9"/>
  <c r="J14" i="9"/>
  <c r="E14" i="9"/>
  <c r="H14" i="9"/>
  <c r="E15" i="9"/>
  <c r="H15" i="9"/>
  <c r="E16" i="9"/>
  <c r="H16" i="9"/>
  <c r="C17" i="9"/>
  <c r="G17" i="9"/>
  <c r="E21" i="9"/>
  <c r="H21" i="9"/>
  <c r="E22" i="9"/>
  <c r="H22" i="9"/>
  <c r="E23" i="9"/>
  <c r="H23" i="9"/>
  <c r="E24" i="9"/>
  <c r="H24" i="9"/>
  <c r="C25" i="9"/>
  <c r="E25" i="9" s="1"/>
  <c r="G25" i="9"/>
  <c r="E27" i="9"/>
  <c r="H27" i="9"/>
  <c r="E28" i="9"/>
  <c r="H28" i="9"/>
  <c r="E29" i="9"/>
  <c r="H29" i="9"/>
  <c r="E30" i="9"/>
  <c r="H30" i="9"/>
  <c r="C31" i="9"/>
  <c r="G31" i="9"/>
  <c r="H31" i="9" s="1"/>
  <c r="E33" i="9"/>
  <c r="H33" i="9"/>
  <c r="E35" i="9"/>
  <c r="H35" i="9"/>
  <c r="E36" i="9"/>
  <c r="H36" i="9"/>
  <c r="C37" i="9"/>
  <c r="E37" i="9" s="1"/>
  <c r="G37" i="9"/>
  <c r="H37" i="9" s="1"/>
  <c r="E39" i="9"/>
  <c r="H39" i="9"/>
  <c r="E41" i="9"/>
  <c r="H41" i="9"/>
  <c r="C4" i="7"/>
  <c r="E17" i="9" l="1"/>
  <c r="H17" i="9"/>
  <c r="E31" i="9"/>
  <c r="H25" i="9"/>
  <c r="V46" i="14"/>
  <c r="V45" i="14"/>
  <c r="V44" i="14"/>
  <c r="V43" i="14"/>
  <c r="V42" i="14"/>
  <c r="V41" i="14"/>
  <c r="V39" i="14"/>
  <c r="G5" i="9" l="1"/>
  <c r="W80" i="14"/>
  <c r="W79" i="14"/>
  <c r="W77" i="14"/>
  <c r="V80" i="14"/>
  <c r="V79" i="14"/>
  <c r="V78" i="14"/>
  <c r="V77" i="14"/>
  <c r="V76" i="14"/>
  <c r="V75" i="14"/>
  <c r="V73" i="14"/>
  <c r="C12" i="6" l="1"/>
  <c r="D8" i="9"/>
  <c r="C10" i="8"/>
  <c r="C11" i="8" l="1"/>
  <c r="C5" i="7" s="1"/>
  <c r="D12" i="6"/>
  <c r="D11" i="6"/>
  <c r="D10" i="6"/>
  <c r="D9" i="6"/>
  <c r="D8" i="6"/>
  <c r="D7" i="6"/>
  <c r="D6" i="6"/>
  <c r="D5" i="6"/>
  <c r="D4" i="6"/>
  <c r="C19" i="9"/>
  <c r="V40" i="14"/>
  <c r="V74" i="14"/>
  <c r="V5" i="14"/>
  <c r="V6" i="14"/>
  <c r="X6" i="14" l="1"/>
  <c r="X5" i="14"/>
  <c r="E19" i="9"/>
  <c r="E42" i="9" s="1"/>
  <c r="C42" i="9"/>
  <c r="V142" i="14" s="1"/>
  <c r="W78" i="14"/>
  <c r="W75" i="14"/>
  <c r="W73" i="14"/>
  <c r="G7" i="9"/>
  <c r="G6" i="9"/>
  <c r="C7" i="9"/>
  <c r="C6" i="9"/>
  <c r="C5" i="9"/>
  <c r="I5" i="9" s="1"/>
  <c r="G10" i="8"/>
  <c r="F19" i="9" s="1"/>
  <c r="D22" i="9" l="1"/>
  <c r="D37" i="9"/>
  <c r="D15" i="9"/>
  <c r="D17" i="9"/>
  <c r="D23" i="9"/>
  <c r="D39" i="9"/>
  <c r="D24" i="9"/>
  <c r="D41" i="9"/>
  <c r="D25" i="9"/>
  <c r="D27" i="9"/>
  <c r="D14" i="9"/>
  <c r="D29" i="9"/>
  <c r="D30" i="9"/>
  <c r="D16" i="9"/>
  <c r="D33" i="9"/>
  <c r="D35" i="9"/>
  <c r="D21" i="9"/>
  <c r="D36" i="9"/>
  <c r="D28" i="9"/>
  <c r="D31" i="9"/>
  <c r="V148" i="14"/>
  <c r="V141" i="14"/>
  <c r="V144" i="14"/>
  <c r="V145" i="14"/>
  <c r="V146" i="14"/>
  <c r="U5" i="14"/>
  <c r="V143" i="14"/>
  <c r="V147" i="14"/>
  <c r="U6" i="14"/>
  <c r="C6" i="7"/>
  <c r="C8" i="7"/>
  <c r="C7" i="7"/>
  <c r="V149" i="14"/>
  <c r="C9" i="7"/>
  <c r="D19" i="9"/>
  <c r="F30" i="9"/>
  <c r="F33" i="9"/>
  <c r="I36" i="9"/>
  <c r="I39" i="9"/>
  <c r="I16" i="9"/>
  <c r="F23" i="9"/>
  <c r="I28" i="9"/>
  <c r="F14" i="9"/>
  <c r="F28" i="9"/>
  <c r="I30" i="9"/>
  <c r="I33" i="9"/>
  <c r="I14" i="9"/>
  <c r="F21" i="9"/>
  <c r="I23" i="9"/>
  <c r="F35" i="9"/>
  <c r="F15" i="9"/>
  <c r="I15" i="9"/>
  <c r="I21" i="9"/>
  <c r="F29" i="9"/>
  <c r="I35" i="9"/>
  <c r="F24" i="9"/>
  <c r="F27" i="9"/>
  <c r="I29" i="9"/>
  <c r="I41" i="9"/>
  <c r="F36" i="9"/>
  <c r="F39" i="9"/>
  <c r="F16" i="9"/>
  <c r="F22" i="9"/>
  <c r="I24" i="9"/>
  <c r="I27" i="9"/>
  <c r="I22" i="9"/>
  <c r="F41" i="9"/>
  <c r="I17" i="9"/>
  <c r="I37" i="9"/>
  <c r="F31" i="9"/>
  <c r="F17" i="9"/>
  <c r="I25" i="9"/>
  <c r="I31" i="9"/>
  <c r="F25" i="9"/>
  <c r="F37" i="9"/>
  <c r="W76" i="14"/>
  <c r="F7" i="6"/>
  <c r="I7" i="9"/>
  <c r="I6" i="9"/>
  <c r="C8" i="9"/>
  <c r="E11" i="6"/>
  <c r="E10" i="6"/>
  <c r="E9" i="6"/>
  <c r="E8" i="6"/>
  <c r="E7" i="6"/>
  <c r="E6" i="6"/>
  <c r="E5" i="6"/>
  <c r="E4" i="6"/>
  <c r="F42" i="9" l="1"/>
  <c r="D42" i="9"/>
  <c r="J5" i="9"/>
  <c r="J7" i="9"/>
  <c r="J6" i="9"/>
  <c r="F12" i="6"/>
  <c r="I8" i="9"/>
  <c r="G19" i="9" s="1"/>
  <c r="E12" i="6"/>
  <c r="F8" i="6"/>
  <c r="F9" i="6"/>
  <c r="F10" i="6"/>
  <c r="F11" i="6"/>
  <c r="F4" i="6"/>
  <c r="F5" i="6"/>
  <c r="F6" i="6"/>
  <c r="H19" i="9" l="1"/>
  <c r="H42" i="9" s="1"/>
  <c r="I19" i="9"/>
  <c r="I42" i="9" s="1"/>
  <c r="G42" i="9"/>
  <c r="W74" i="14"/>
  <c r="J8" i="9"/>
  <c r="V180" i="14" l="1"/>
  <c r="V179" i="14"/>
  <c r="V178" i="14"/>
  <c r="V177" i="14"/>
  <c r="V184" i="14"/>
  <c r="V185" i="14"/>
  <c r="V182" i="14"/>
  <c r="V183" i="14"/>
  <c r="V181" i="14"/>
  <c r="D8" i="7"/>
  <c r="D6" i="7"/>
  <c r="D9" i="7"/>
  <c r="C10" i="7"/>
  <c r="D4" i="7" l="1"/>
  <c r="D5" i="7" s="1"/>
  <c r="W5" i="14"/>
  <c r="C11" i="7" l="1"/>
</calcChain>
</file>

<file path=xl/sharedStrings.xml><?xml version="1.0" encoding="utf-8"?>
<sst xmlns="http://schemas.openxmlformats.org/spreadsheetml/2006/main" count="195" uniqueCount="142">
  <si>
    <t>Cells in white= editable inputs.</t>
  </si>
  <si>
    <t>Cells in blue = calculated outputs.</t>
  </si>
  <si>
    <t>Cells in dark grey = no value.</t>
  </si>
  <si>
    <t>Troubleshooting, Tips and Version Control</t>
  </si>
  <si>
    <t>Ambulatory Program Resources</t>
  </si>
  <si>
    <t>Outpatient Area Risk Profile</t>
  </si>
  <si>
    <t>Annual Resources (per 1.0 FTE)</t>
  </si>
  <si>
    <t>Value</t>
  </si>
  <si>
    <t>Risk</t>
  </si>
  <si>
    <t>Definitions &amp; Examples</t>
  </si>
  <si>
    <t># of 
Areas</t>
  </si>
  <si>
    <t xml:space="preserve">Total Staffed FTEs (budgeted positions) </t>
  </si>
  <si>
    <t>High</t>
  </si>
  <si>
    <t>Includes invasive, sterile, or device intensive protocols, e.g., ​</t>
  </si>
  <si>
    <t>Ambulatory (outpatient) FTE Allocation</t>
  </si>
  <si>
    <t>ASC/ORs, sterile reprocessing, infusion, compounding pharmacy​</t>
  </si>
  <si>
    <t>Gross Hours</t>
  </si>
  <si>
    <t>Medium</t>
  </si>
  <si>
    <t>Includes wound care, mucosal contact, immunocompromised hosts, e.g., ​</t>
  </si>
  <si>
    <t>Holiday Hours</t>
  </si>
  <si>
    <t>ENT, dermatology, wound care, burn, oncology​</t>
  </si>
  <si>
    <t>Vacation Hours</t>
  </si>
  <si>
    <t>Low</t>
  </si>
  <si>
    <t>Includes intact skin, immunocompetent hosts, e.g., ​</t>
  </si>
  <si>
    <t>Sick Hours</t>
  </si>
  <si>
    <t>Primary care, allergy, behavioral health​</t>
  </si>
  <si>
    <t>Productive Hours</t>
  </si>
  <si>
    <t>Total</t>
  </si>
  <si>
    <t xml:space="preserve">Total Program Ambulatory Working Hours </t>
  </si>
  <si>
    <t>Example</t>
  </si>
  <si>
    <t xml:space="preserve">In an academic healthcare system with a large variety of onsite and offsite outpatient areas, the infection prevention program is staffed with 2.0 ambulatory FTEs. </t>
  </si>
  <si>
    <t xml:space="preserve">The ambulatory FTEs have some inpatient coverage and on-call duties, yielding 0.6 FTE inpatient coverage and 1.4 FTE outpatient coverage. </t>
  </si>
  <si>
    <t>Enter 2.0 for Total Staffed FTE (budgeted positions) and 1.4 FTE for Ambulatory (outpatient) FTE Allocation.</t>
  </si>
  <si>
    <t>Site Visits</t>
  </si>
  <si>
    <t>Area Type</t>
  </si>
  <si>
    <t>current</t>
  </si>
  <si>
    <t>ideal</t>
  </si>
  <si>
    <t>gap</t>
  </si>
  <si>
    <t># of Areas</t>
  </si>
  <si>
    <t>Current Rounding  Hours</t>
  </si>
  <si>
    <t>Base Hours</t>
  </si>
  <si>
    <t>Base Time
Multiplier</t>
  </si>
  <si>
    <t>Hours per Visit</t>
  </si>
  <si>
    <t>Gap Rounding  Hours</t>
  </si>
  <si>
    <t>High Risk</t>
  </si>
  <si>
    <t>Medium Risk</t>
  </si>
  <si>
    <t>Low Risk</t>
  </si>
  <si>
    <t>Maintenance Tasks (annual)</t>
  </si>
  <si>
    <t>Tasks</t>
  </si>
  <si>
    <t>Current Hours</t>
  </si>
  <si>
    <t>% of Maintenance Time</t>
  </si>
  <si>
    <t>Hours per FTE</t>
  </si>
  <si>
    <t>Avg Hours per Area</t>
  </si>
  <si>
    <t>Gap Hours</t>
  </si>
  <si>
    <t>Infrastructure</t>
  </si>
  <si>
    <t>Operational Coordination</t>
  </si>
  <si>
    <t>Policy</t>
  </si>
  <si>
    <t>Meetings</t>
  </si>
  <si>
    <t>Infrastructure Subtotal</t>
  </si>
  <si>
    <t>Direct inquiries (calls, consultations)</t>
  </si>
  <si>
    <t xml:space="preserve"> • Isolation Guidance &amp; Clearance</t>
  </si>
  <si>
    <t xml:space="preserve"> • Staff Safety</t>
  </si>
  <si>
    <t xml:space="preserve"> • Cleaning &amp; Disinfection</t>
  </si>
  <si>
    <t xml:space="preserve"> • Other</t>
  </si>
  <si>
    <t>Direct Inquiries Subtotal</t>
  </si>
  <si>
    <t>Quality Metrics</t>
  </si>
  <si>
    <t xml:space="preserve"> • Hand Hygiene</t>
  </si>
  <si>
    <t xml:space="preserve"> • Water Quality </t>
  </si>
  <si>
    <t xml:space="preserve"> • Data Collection</t>
  </si>
  <si>
    <t xml:space="preserve"> • Reports</t>
  </si>
  <si>
    <t>Quality Metrics Subtotal</t>
  </si>
  <si>
    <t>Education &amp; Training</t>
  </si>
  <si>
    <t>Product</t>
  </si>
  <si>
    <t xml:space="preserve"> • Purchasing Review</t>
  </si>
  <si>
    <t>Construction</t>
  </si>
  <si>
    <t>QI/PI</t>
  </si>
  <si>
    <t>TOTAL MAINTENANCE</t>
  </si>
  <si>
    <t>Crisis Tasks (Annual)</t>
  </si>
  <si>
    <t>Total Hours</t>
  </si>
  <si>
    <t>% of Crisis Time</t>
  </si>
  <si>
    <t>Exposures &amp; Outbreaks</t>
  </si>
  <si>
    <t>IFU Changes</t>
  </si>
  <si>
    <t>Water Intrusion</t>
  </si>
  <si>
    <t>Regulatory Compliance</t>
  </si>
  <si>
    <t>Staff Safety</t>
  </si>
  <si>
    <t>HLD Breach</t>
  </si>
  <si>
    <t>Construction Breach</t>
  </si>
  <si>
    <t>TJC Prep</t>
  </si>
  <si>
    <t>TOTAL CRISIS</t>
  </si>
  <si>
    <t>Total Program Hours Summary</t>
  </si>
  <si>
    <t>Current</t>
  </si>
  <si>
    <t>Ideal</t>
  </si>
  <si>
    <t xml:space="preserve">Ambulatory FTEs </t>
  </si>
  <si>
    <t>Annual Capacity (hours)</t>
  </si>
  <si>
    <t>Total Workload Demand (hours)</t>
  </si>
  <si>
    <t>Maintenance Planned Work (% of program time)</t>
  </si>
  <si>
    <t>Crisis Unplanned Work (% of program time)</t>
  </si>
  <si>
    <t>Maintenance Coverage (% of ideal maintenance)</t>
  </si>
  <si>
    <t>Program Coverage (% of ideal FTE)</t>
  </si>
  <si>
    <t>Current Program</t>
  </si>
  <si>
    <t>Ideal Program Demand (with current FTE)</t>
  </si>
  <si>
    <t xml:space="preserve">Ideal Program (Appropriate Staffing) </t>
  </si>
  <si>
    <t>Ambulatory FTEs</t>
  </si>
  <si>
    <t>Capacity Utilization (Demand ÷ Capacity)</t>
  </si>
  <si>
    <t>—</t>
  </si>
  <si>
    <t>Category (current)</t>
  </si>
  <si>
    <t>% of Program Time</t>
  </si>
  <si>
    <t>Category (ideal)</t>
  </si>
  <si>
    <t>Direct Inquiries</t>
  </si>
  <si>
    <t>Metrics</t>
  </si>
  <si>
    <t>Education</t>
  </si>
  <si>
    <t>Crisis</t>
  </si>
  <si>
    <t>Category</t>
  </si>
  <si>
    <t>Maintenance</t>
  </si>
  <si>
    <t>Gap</t>
  </si>
  <si>
    <t>Total Ambulatory Working Hours</t>
  </si>
  <si>
    <t>Task</t>
  </si>
  <si>
    <t>Maintenance Hrs</t>
  </si>
  <si>
    <t xml:space="preserve">Education </t>
  </si>
  <si>
    <t xml:space="preserve"> • IFU Changes</t>
  </si>
  <si>
    <t>Product Review Subtotal</t>
  </si>
  <si>
    <t>Product Review</t>
  </si>
  <si>
    <t>Ideal Visits per Year</t>
  </si>
  <si>
    <t>Ideal Rounding  Hours</t>
  </si>
  <si>
    <t>Ideal Hours per FTE</t>
  </si>
  <si>
    <t>Ideal Avg Hours per Area</t>
  </si>
  <si>
    <t>Ideal Total  Hours</t>
  </si>
  <si>
    <t>Maintenance  Work (% of program time)</t>
  </si>
  <si>
    <t>Crisis Work (% of program time)</t>
  </si>
  <si>
    <t>Ambulatory Tool for Leadership, Assessment, and Strategy (ATLAS) by UCI Health Epidemiology and Infection Prevention</t>
  </si>
  <si>
    <r>
      <rPr>
        <b/>
        <sz val="12"/>
        <color theme="1"/>
        <rFont val="Aptos Narrow"/>
        <family val="2"/>
        <scheme val="minor"/>
      </rPr>
      <t>Seeing #DIV/0! or #N/A?</t>
    </r>
    <r>
      <rPr>
        <sz val="12"/>
        <color theme="1"/>
        <rFont val="Aptos Narrow"/>
        <family val="2"/>
        <scheme val="minor"/>
      </rPr>
      <t xml:space="preserve"> One or more input cells may be blank or zero. Enter valid positive numbers.
</t>
    </r>
    <r>
      <rPr>
        <b/>
        <sz val="12"/>
        <color theme="1"/>
        <rFont val="Aptos Narrow"/>
        <family val="2"/>
        <scheme val="minor"/>
      </rPr>
      <t xml:space="preserve">Data not calcualting correctly? </t>
    </r>
    <r>
      <rPr>
        <sz val="12"/>
        <color theme="1"/>
        <rFont val="Aptos Narrow"/>
        <family val="2"/>
        <scheme val="minor"/>
      </rPr>
      <t xml:space="preserve">Verify inputs on all 3 input sheets.
</t>
    </r>
    <r>
      <rPr>
        <b/>
        <sz val="12"/>
        <color theme="1"/>
        <rFont val="Aptos Narrow"/>
        <family val="2"/>
        <scheme val="minor"/>
      </rPr>
      <t>Broken formulas?</t>
    </r>
    <r>
      <rPr>
        <sz val="12"/>
        <color theme="1"/>
        <rFont val="Aptos Narrow"/>
        <family val="2"/>
        <scheme val="minor"/>
      </rPr>
      <t xml:space="preserve"> Confirm no extra rows/columns were inserted.
</t>
    </r>
    <r>
      <rPr>
        <b/>
        <sz val="12"/>
        <color theme="1"/>
        <rFont val="Aptos Narrow"/>
        <family val="2"/>
        <scheme val="minor"/>
      </rPr>
      <t>Version control</t>
    </r>
    <r>
      <rPr>
        <sz val="12"/>
        <color theme="1"/>
        <rFont val="Aptos Narrow"/>
        <family val="2"/>
        <scheme val="minor"/>
      </rPr>
      <t>: each user should save a copy of the master file. Save a version (v1.0, v1.1) before major edits.</t>
    </r>
  </si>
  <si>
    <t>Capacity Utilization (demand/capacity)</t>
  </si>
  <si>
    <t>Figure 2 Data</t>
  </si>
  <si>
    <t>Figure 1 Data</t>
  </si>
  <si>
    <t>Figure 3 Data</t>
  </si>
  <si>
    <t>Figure 5 Data</t>
  </si>
  <si>
    <t>Figure 6 Data</t>
  </si>
  <si>
    <t>Figure 4 data is pulled directly from</t>
  </si>
  <si>
    <t xml:space="preserve">Tab 3: Time Allocation Crisis </t>
  </si>
  <si>
    <r>
      <t xml:space="preserve">Created by UCI Health Epidemiology and Infection Prevention. For updates, including new versions of ATLAS, bookmark our webpage: </t>
    </r>
    <r>
      <rPr>
        <sz val="16"/>
        <color rgb="FF0070C0"/>
        <rFont val="Aptos Narrow"/>
        <family val="2"/>
        <scheme val="minor"/>
      </rPr>
      <t xml:space="preserve">https://www.ucihealth.org/healthcare-professionals/atlas </t>
    </r>
  </si>
  <si>
    <r>
      <t xml:space="preserve">Note: outpatient and ambulatory are used interchangeably in this tool.
This file contains </t>
    </r>
    <r>
      <rPr>
        <b/>
        <sz val="12"/>
        <color theme="1"/>
        <rFont val="Aptos Narrow"/>
        <family val="2"/>
        <scheme val="minor"/>
      </rPr>
      <t>3 input tabs and 2 output tabs</t>
    </r>
    <r>
      <rPr>
        <sz val="12"/>
        <color theme="1"/>
        <rFont val="Aptos Narrow"/>
        <family val="2"/>
        <scheme val="minor"/>
      </rPr>
      <t>. Do not rename these tabs; formulas rely on exact sheet names.
     →</t>
    </r>
    <r>
      <rPr>
        <b/>
        <sz val="12"/>
        <color theme="1"/>
        <rFont val="Aptos Narrow"/>
        <family val="2"/>
        <scheme val="minor"/>
      </rPr>
      <t xml:space="preserve">Tab 1 IP Staff Availability: </t>
    </r>
    <r>
      <rPr>
        <sz val="12"/>
        <color theme="1"/>
        <rFont val="Aptos Narrow"/>
        <family val="2"/>
        <scheme val="minor"/>
      </rPr>
      <t>Summarizes outpatient Infection Prevention staffing capacity and service risk characteristics.
     →</t>
    </r>
    <r>
      <rPr>
        <b/>
        <sz val="12"/>
        <color theme="1"/>
        <rFont val="Aptos Narrow"/>
        <family val="2"/>
        <scheme val="minor"/>
      </rPr>
      <t>Tab 2 Time Allocation Maintenance:</t>
    </r>
    <r>
      <rPr>
        <sz val="12"/>
        <color theme="1"/>
        <rFont val="Aptos Narrow"/>
        <family val="2"/>
        <scheme val="minor"/>
      </rPr>
      <t xml:space="preserve"> Quantifies the estimated hours required to maintain routine outpatient infection prevention activities under normal operating conditions, with space to define desired or ideal coverage levels.      
     →</t>
    </r>
    <r>
      <rPr>
        <b/>
        <sz val="12"/>
        <color theme="1"/>
        <rFont val="Aptos Narrow"/>
        <family val="2"/>
        <scheme val="minor"/>
      </rPr>
      <t>Tab 3 Time Allocation Crisis:</t>
    </r>
    <r>
      <rPr>
        <sz val="12"/>
        <color theme="1"/>
        <rFont val="Aptos Narrow"/>
        <family val="2"/>
        <scheme val="minor"/>
      </rPr>
      <t xml:space="preserve"> Illustrates how urgent and unplanned events consume infection prevention capacity.
     →</t>
    </r>
    <r>
      <rPr>
        <b/>
        <sz val="12"/>
        <color theme="1"/>
        <rFont val="Aptos Narrow"/>
        <family val="2"/>
        <scheme val="minor"/>
      </rPr>
      <t xml:space="preserve">Tab 4 Summary: </t>
    </r>
    <r>
      <rPr>
        <sz val="12"/>
        <color theme="1"/>
        <rFont val="Aptos Narrow"/>
        <family val="2"/>
        <scheme val="minor"/>
      </rPr>
      <t>Summarizes outpatient Infection Prevention program hours under current and ideal assumptions, including capacity gaps associated with crisis demand and unmet ideal maintenance activities (e.g. site visits).
     →</t>
    </r>
    <r>
      <rPr>
        <b/>
        <sz val="12"/>
        <color theme="1"/>
        <rFont val="Aptos Narrow"/>
        <family val="2"/>
        <scheme val="minor"/>
      </rPr>
      <t xml:space="preserve">Tab 5 Figures: </t>
    </r>
    <r>
      <rPr>
        <sz val="12"/>
        <color theme="1"/>
        <rFont val="Aptos Narrow"/>
        <family val="2"/>
        <scheme val="minor"/>
      </rPr>
      <t xml:space="preserve">Provides a visual summary of outpatient Infection Prevention workload distribution, capacity utilization, and key demand drivers, including Pareto analyses.
Refer to our supplemental document on our webpage for instructions and definitions: </t>
    </r>
    <r>
      <rPr>
        <sz val="12"/>
        <color rgb="FF0070C0"/>
        <rFont val="Aptos Narrow"/>
        <family val="2"/>
        <scheme val="minor"/>
      </rPr>
      <t xml:space="preserve">https://www.ucihealth.org/healthcare-professionals/atlas </t>
    </r>
  </si>
  <si>
    <t>Set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</si>
</sst>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"/>
      <family val="2"/>
    </font>
    <font>
      <sz val="14"/>
      <color theme="0"/>
      <name val="Aptos"/>
      <family val="2"/>
    </font>
    <font>
      <u/>
      <sz val="11"/>
      <color theme="10"/>
      <name val="Aptos Narrow"/>
      <family val="2"/>
      <scheme val="minor"/>
    </font>
    <font>
      <sz val="26"/>
      <name val="Aptos Display"/>
      <family val="2"/>
    </font>
    <font>
      <sz val="16"/>
      <color theme="1"/>
      <name val="Aptos Black"/>
      <family val="2"/>
    </font>
    <font>
      <i/>
      <sz val="8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i/>
      <sz val="9"/>
      <name val="Aptos Narrow"/>
      <family val="2"/>
      <scheme val="minor"/>
    </font>
    <font>
      <u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 tint="-0.89999084444715716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0"/>
      <color theme="0" tint="-0.89999084444715716"/>
      <name val="Aptos Narrow"/>
      <family val="2"/>
      <scheme val="minor"/>
    </font>
    <font>
      <i/>
      <sz val="8"/>
      <color theme="0" tint="-0.899990844447157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2"/>
      <color rgb="FF0070C0"/>
      <name val="Aptos Narrow"/>
      <family val="2"/>
      <scheme val="minor"/>
    </font>
    <font>
      <sz val="16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3CBD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3" borderId="1"/>
    <xf numFmtId="0" fontId="15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1" fillId="5" borderId="1" xfId="0" applyFont="1" applyFill="1" applyBorder="1"/>
    <xf numFmtId="9" fontId="1" fillId="4" borderId="1" xfId="1" applyFont="1" applyFill="1" applyBorder="1"/>
    <xf numFmtId="0" fontId="4" fillId="0" borderId="0" xfId="0" applyFont="1"/>
    <xf numFmtId="0" fontId="5" fillId="0" borderId="0" xfId="0" applyFont="1"/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7" fillId="5" borderId="3" xfId="0" applyFont="1" applyFill="1" applyBorder="1" applyAlignment="1">
      <alignment horizontal="left" vertical="center"/>
    </xf>
    <xf numFmtId="0" fontId="8" fillId="0" borderId="3" xfId="0" applyFont="1" applyBorder="1"/>
    <xf numFmtId="0" fontId="7" fillId="5" borderId="3" xfId="0" applyFont="1" applyFill="1" applyBorder="1"/>
    <xf numFmtId="9" fontId="1" fillId="4" borderId="6" xfId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2" borderId="9" xfId="0" applyFont="1" applyFill="1" applyBorder="1" applyAlignment="1">
      <alignment horizontal="center" vertical="center"/>
    </xf>
    <xf numFmtId="9" fontId="1" fillId="4" borderId="4" xfId="1" applyFont="1" applyFill="1" applyBorder="1"/>
    <xf numFmtId="0" fontId="8" fillId="0" borderId="5" xfId="0" applyFont="1" applyBorder="1"/>
    <xf numFmtId="0" fontId="1" fillId="0" borderId="3" xfId="0" applyFont="1" applyBorder="1" applyAlignment="1">
      <alignment horizontal="left" vertical="center"/>
    </xf>
    <xf numFmtId="164" fontId="1" fillId="4" borderId="1" xfId="0" applyNumberFormat="1" applyFont="1" applyFill="1" applyBorder="1"/>
    <xf numFmtId="164" fontId="1" fillId="4" borderId="4" xfId="0" applyNumberFormat="1" applyFont="1" applyFill="1" applyBorder="1"/>
    <xf numFmtId="0" fontId="9" fillId="0" borderId="3" xfId="0" applyFont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8" xfId="0" applyFill="1" applyBorder="1"/>
    <xf numFmtId="0" fontId="0" fillId="0" borderId="27" xfId="0" applyBorder="1"/>
    <xf numFmtId="0" fontId="0" fillId="0" borderId="13" xfId="0" applyBorder="1"/>
    <xf numFmtId="0" fontId="1" fillId="2" borderId="8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15" fillId="0" borderId="0" xfId="3"/>
    <xf numFmtId="0" fontId="3" fillId="0" borderId="0" xfId="0" applyFont="1" applyAlignment="1">
      <alignment wrapText="1"/>
    </xf>
    <xf numFmtId="0" fontId="1" fillId="5" borderId="33" xfId="0" applyFont="1" applyFill="1" applyBorder="1"/>
    <xf numFmtId="0" fontId="1" fillId="2" borderId="34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9" fillId="0" borderId="2" xfId="0" applyFont="1" applyBorder="1"/>
    <xf numFmtId="0" fontId="5" fillId="2" borderId="0" xfId="0" applyFont="1" applyFill="1"/>
    <xf numFmtId="0" fontId="1" fillId="0" borderId="8" xfId="0" applyFont="1" applyBorder="1"/>
    <xf numFmtId="0" fontId="1" fillId="2" borderId="3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9" fillId="2" borderId="44" xfId="0" applyFont="1" applyFill="1" applyBorder="1" applyAlignment="1">
      <alignment horizontal="center"/>
    </xf>
    <xf numFmtId="0" fontId="0" fillId="2" borderId="46" xfId="0" applyFill="1" applyBorder="1"/>
    <xf numFmtId="0" fontId="0" fillId="2" borderId="34" xfId="0" applyFill="1" applyBorder="1"/>
    <xf numFmtId="0" fontId="0" fillId="2" borderId="44" xfId="0" applyFill="1" applyBorder="1"/>
    <xf numFmtId="164" fontId="1" fillId="4" borderId="1" xfId="1" applyNumberFormat="1" applyFont="1" applyFill="1" applyBorder="1"/>
    <xf numFmtId="0" fontId="15" fillId="0" borderId="0" xfId="3" applyFill="1"/>
    <xf numFmtId="0" fontId="21" fillId="0" borderId="0" xfId="0" applyFont="1"/>
    <xf numFmtId="0" fontId="22" fillId="0" borderId="0" xfId="0" applyFont="1"/>
    <xf numFmtId="0" fontId="6" fillId="5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1" fillId="0" borderId="3" xfId="0" applyFont="1" applyBorder="1" applyAlignment="1">
      <alignment wrapText="1"/>
    </xf>
    <xf numFmtId="164" fontId="1" fillId="0" borderId="2" xfId="0" applyNumberFormat="1" applyFont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23" fillId="0" borderId="49" xfId="0" applyFont="1" applyBorder="1"/>
    <xf numFmtId="0" fontId="0" fillId="0" borderId="49" xfId="0" applyBorder="1"/>
    <xf numFmtId="0" fontId="0" fillId="0" borderId="49" xfId="0" applyBorder="1" applyAlignment="1">
      <alignment horizontal="center"/>
    </xf>
    <xf numFmtId="9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9" fontId="0" fillId="0" borderId="50" xfId="0" applyNumberFormat="1" applyBorder="1" applyAlignment="1">
      <alignment horizontal="center"/>
    </xf>
    <xf numFmtId="0" fontId="23" fillId="0" borderId="50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1" fillId="5" borderId="2" xfId="0" applyNumberFormat="1" applyFont="1" applyFill="1" applyBorder="1" applyAlignment="1">
      <alignment horizontal="right" vertical="center"/>
    </xf>
    <xf numFmtId="1" fontId="1" fillId="4" borderId="9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1" fontId="1" fillId="4" borderId="4" xfId="0" applyNumberFormat="1" applyFont="1" applyFill="1" applyBorder="1" applyAlignment="1">
      <alignment horizontal="right" vertical="center"/>
    </xf>
    <xf numFmtId="1" fontId="1" fillId="4" borderId="6" xfId="0" applyNumberFormat="1" applyFont="1" applyFill="1" applyBorder="1" applyAlignment="1">
      <alignment horizontal="right" vertical="center"/>
    </xf>
    <xf numFmtId="1" fontId="1" fillId="5" borderId="6" xfId="0" applyNumberFormat="1" applyFont="1" applyFill="1" applyBorder="1" applyAlignment="1">
      <alignment horizontal="right" vertical="center"/>
    </xf>
    <xf numFmtId="1" fontId="1" fillId="4" borderId="7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left" vertical="center" wrapText="1"/>
    </xf>
    <xf numFmtId="1" fontId="1" fillId="4" borderId="1" xfId="0" applyNumberFormat="1" applyFont="1" applyFill="1" applyBorder="1"/>
    <xf numFmtId="1" fontId="1" fillId="0" borderId="1" xfId="0" applyNumberFormat="1" applyFont="1" applyBorder="1"/>
    <xf numFmtId="1" fontId="1" fillId="4" borderId="4" xfId="0" applyNumberFormat="1" applyFont="1" applyFill="1" applyBorder="1"/>
    <xf numFmtId="1" fontId="7" fillId="5" borderId="1" xfId="0" applyNumberFormat="1" applyFont="1" applyFill="1" applyBorder="1"/>
    <xf numFmtId="1" fontId="7" fillId="5" borderId="4" xfId="0" applyNumberFormat="1" applyFont="1" applyFill="1" applyBorder="1"/>
    <xf numFmtId="1" fontId="1" fillId="5" borderId="1" xfId="0" applyNumberFormat="1" applyFont="1" applyFill="1" applyBorder="1"/>
    <xf numFmtId="1" fontId="1" fillId="5" borderId="4" xfId="0" applyNumberFormat="1" applyFont="1" applyFill="1" applyBorder="1"/>
    <xf numFmtId="1" fontId="1" fillId="4" borderId="6" xfId="0" applyNumberFormat="1" applyFont="1" applyFill="1" applyBorder="1"/>
    <xf numFmtId="1" fontId="1" fillId="4" borderId="7" xfId="0" applyNumberFormat="1" applyFont="1" applyFill="1" applyBorder="1"/>
    <xf numFmtId="164" fontId="1" fillId="0" borderId="4" xfId="0" applyNumberFormat="1" applyFont="1" applyBorder="1"/>
    <xf numFmtId="1" fontId="1" fillId="0" borderId="4" xfId="0" applyNumberFormat="1" applyFont="1" applyBorder="1"/>
    <xf numFmtId="1" fontId="9" fillId="0" borderId="4" xfId="0" applyNumberFormat="1" applyFont="1" applyBorder="1"/>
    <xf numFmtId="1" fontId="9" fillId="4" borderId="4" xfId="0" applyNumberFormat="1" applyFont="1" applyFill="1" applyBorder="1"/>
    <xf numFmtId="0" fontId="1" fillId="0" borderId="9" xfId="0" applyFont="1" applyBorder="1" applyAlignment="1">
      <alignment horizontal="right" vertical="center"/>
    </xf>
    <xf numFmtId="2" fontId="1" fillId="4" borderId="1" xfId="0" applyNumberFormat="1" applyFont="1" applyFill="1" applyBorder="1"/>
    <xf numFmtId="0" fontId="1" fillId="7" borderId="3" xfId="0" applyFont="1" applyFill="1" applyBorder="1"/>
    <xf numFmtId="0" fontId="24" fillId="0" borderId="3" xfId="0" applyFont="1" applyBorder="1"/>
    <xf numFmtId="0" fontId="26" fillId="2" borderId="33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" fillId="7" borderId="5" xfId="0" applyFont="1" applyFill="1" applyBorder="1"/>
    <xf numFmtId="0" fontId="1" fillId="7" borderId="3" xfId="0" applyFont="1" applyFill="1" applyBorder="1" applyAlignment="1">
      <alignment wrapText="1"/>
    </xf>
    <xf numFmtId="1" fontId="9" fillId="0" borderId="1" xfId="0" applyNumberFormat="1" applyFont="1" applyBorder="1"/>
    <xf numFmtId="0" fontId="1" fillId="2" borderId="4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/>
    <xf numFmtId="0" fontId="1" fillId="2" borderId="40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1" fillId="4" borderId="51" xfId="0" applyFont="1" applyFill="1" applyBorder="1"/>
    <xf numFmtId="0" fontId="1" fillId="2" borderId="42" xfId="0" applyFont="1" applyFill="1" applyBorder="1" applyAlignment="1">
      <alignment horizontal="center" vertical="center" wrapText="1"/>
    </xf>
    <xf numFmtId="164" fontId="1" fillId="4" borderId="37" xfId="0" applyNumberFormat="1" applyFont="1" applyFill="1" applyBorder="1"/>
    <xf numFmtId="164" fontId="1" fillId="4" borderId="52" xfId="0" applyNumberFormat="1" applyFont="1" applyFill="1" applyBorder="1"/>
    <xf numFmtId="0" fontId="0" fillId="8" borderId="0" xfId="0" applyFill="1"/>
    <xf numFmtId="0" fontId="7" fillId="5" borderId="1" xfId="0" applyFont="1" applyFill="1" applyBorder="1" applyAlignment="1">
      <alignment wrapText="1"/>
    </xf>
    <xf numFmtId="1" fontId="0" fillId="5" borderId="1" xfId="0" applyNumberFormat="1" applyFill="1" applyBorder="1"/>
    <xf numFmtId="0" fontId="6" fillId="5" borderId="1" xfId="0" applyFont="1" applyFill="1" applyBorder="1" applyAlignment="1">
      <alignment wrapText="1"/>
    </xf>
    <xf numFmtId="9" fontId="0" fillId="4" borderId="1" xfId="1" applyFont="1" applyFill="1" applyBorder="1"/>
    <xf numFmtId="0" fontId="29" fillId="5" borderId="1" xfId="0" applyFont="1" applyFill="1" applyBorder="1"/>
    <xf numFmtId="0" fontId="29" fillId="5" borderId="1" xfId="0" applyFont="1" applyFill="1" applyBorder="1" applyAlignment="1">
      <alignment wrapText="1"/>
    </xf>
    <xf numFmtId="9" fontId="30" fillId="4" borderId="1" xfId="1" applyFont="1" applyFill="1" applyBorder="1"/>
    <xf numFmtId="0" fontId="16" fillId="7" borderId="14" xfId="0" applyFont="1" applyFill="1" applyBorder="1" applyAlignment="1">
      <alignment horizontal="center" vertical="top"/>
    </xf>
    <xf numFmtId="0" fontId="17" fillId="2" borderId="16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7" fillId="2" borderId="19" xfId="0" applyFont="1" applyFill="1" applyBorder="1" applyAlignment="1">
      <alignment horizontal="left" vertical="top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/>
    </xf>
    <xf numFmtId="0" fontId="0" fillId="2" borderId="2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14" fillId="6" borderId="1" xfId="0" applyFont="1" applyFill="1" applyBorder="1" applyAlignment="1">
      <alignment horizontal="left" vertical="top"/>
    </xf>
    <xf numFmtId="0" fontId="17" fillId="2" borderId="20" xfId="0" applyFont="1" applyFill="1" applyBorder="1" applyAlignment="1">
      <alignment horizontal="left" vertical="top"/>
    </xf>
    <xf numFmtId="0" fontId="17" fillId="2" borderId="17" xfId="0" applyFont="1" applyFill="1" applyBorder="1" applyAlignment="1">
      <alignment horizontal="left" vertical="top"/>
    </xf>
    <xf numFmtId="0" fontId="17" fillId="2" borderId="18" xfId="0" applyFont="1" applyFill="1" applyBorder="1" applyAlignment="1">
      <alignment horizontal="left" vertical="top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0" fillId="0" borderId="47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27" fillId="2" borderId="40" xfId="0" applyFont="1" applyFill="1" applyBorder="1" applyAlignment="1">
      <alignment horizontal="center"/>
    </xf>
    <xf numFmtId="0" fontId="27" fillId="2" borderId="41" xfId="0" applyFont="1" applyFill="1" applyBorder="1" applyAlignment="1">
      <alignment horizontal="center"/>
    </xf>
    <xf numFmtId="0" fontId="27" fillId="2" borderId="4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wrapText="1"/>
    </xf>
  </cellXfs>
  <cellStyles count="4">
    <cellStyle name="Hyperlink" xfId="3" builtinId="8"/>
    <cellStyle name="Normal" xfId="0" builtinId="0"/>
    <cellStyle name="Percent" xfId="1" builtinId="5"/>
    <cellStyle name="Style 1" xfId="2" xr:uid="{88886140-758A-42C3-A0C5-49AB6ECE9701}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3CBD7"/>
      <color rgb="FFE3E7ED"/>
      <color rgb="FFF0E9E8"/>
      <color rgb="FFFD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Figure</a:t>
            </a:r>
            <a:r>
              <a:rPr lang="en-US" baseline="0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 1: Comparing Current and Ideal Scenarios</a:t>
            </a:r>
            <a:endParaRPr lang="en-US">
              <a:solidFill>
                <a:sysClr val="windowText" lastClr="000000"/>
              </a:solidFill>
              <a:latin typeface="+mj-lt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Figures!$U$4</c:f>
              <c:strCache>
                <c:ptCount val="1"/>
                <c:pt idx="0">
                  <c:v>Maintenance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Figures!$T$5:$T$6</c:f>
              <c:strCache>
                <c:ptCount val="2"/>
                <c:pt idx="0">
                  <c:v>Ideal</c:v>
                </c:pt>
                <c:pt idx="1">
                  <c:v>Current</c:v>
                </c:pt>
              </c:strCache>
            </c:strRef>
          </c:cat>
          <c:val>
            <c:numRef>
              <c:f>Figures!$U$5:$U$6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2-46E4-9938-07B41461D757}"/>
            </c:ext>
          </c:extLst>
        </c:ser>
        <c:ser>
          <c:idx val="1"/>
          <c:order val="1"/>
          <c:tx>
            <c:strRef>
              <c:f>Figures!$V$4</c:f>
              <c:strCache>
                <c:ptCount val="1"/>
                <c:pt idx="0">
                  <c:v>Crisis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Figures!$T$5:$T$6</c:f>
              <c:strCache>
                <c:ptCount val="2"/>
                <c:pt idx="0">
                  <c:v>Ideal</c:v>
                </c:pt>
                <c:pt idx="1">
                  <c:v>Current</c:v>
                </c:pt>
              </c:strCache>
            </c:strRef>
          </c:cat>
          <c:val>
            <c:numRef>
              <c:f>Figures!$V$5:$V$6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2-46E4-9938-07B41461D757}"/>
            </c:ext>
          </c:extLst>
        </c:ser>
        <c:ser>
          <c:idx val="2"/>
          <c:order val="2"/>
          <c:tx>
            <c:strRef>
              <c:f>Figures!$W$4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4-4ECD-BEE1-921236563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Figures!$T$5:$T$6</c:f>
              <c:strCache>
                <c:ptCount val="2"/>
                <c:pt idx="0">
                  <c:v>Ideal</c:v>
                </c:pt>
                <c:pt idx="1">
                  <c:v>Current</c:v>
                </c:pt>
              </c:strCache>
            </c:strRef>
          </c:cat>
          <c:val>
            <c:numRef>
              <c:f>Figures!$W$5:$W$6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F2-46E4-9938-07B41461D7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8726335"/>
        <c:axId val="1018730175"/>
      </c:barChart>
      <c:lineChart>
        <c:grouping val="standard"/>
        <c:varyColors val="0"/>
        <c:ser>
          <c:idx val="3"/>
          <c:order val="3"/>
          <c:tx>
            <c:strRef>
              <c:f>Figures!$X$4</c:f>
              <c:strCache>
                <c:ptCount val="1"/>
                <c:pt idx="0">
                  <c:v>Total Ambulatory Working Hours</c:v>
                </c:pt>
              </c:strCache>
            </c:strRef>
          </c:tx>
          <c:spPr>
            <a:ln w="28575" cap="rnd">
              <a:solidFill>
                <a:schemeClr val="accent4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Figures!$T$5:$T$6</c:f>
              <c:strCache>
                <c:ptCount val="2"/>
                <c:pt idx="0">
                  <c:v>Ideal</c:v>
                </c:pt>
                <c:pt idx="1">
                  <c:v>Current</c:v>
                </c:pt>
              </c:strCache>
            </c:strRef>
          </c:cat>
          <c:val>
            <c:numRef>
              <c:f>Figures!$X$5:$X$6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3F2-46E4-9938-07B41461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255232"/>
        <c:axId val="544257632"/>
      </c:lineChart>
      <c:catAx>
        <c:axId val="1018726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Scenario Comparison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8730175"/>
        <c:crosses val="autoZero"/>
        <c:auto val="1"/>
        <c:lblAlgn val="ctr"/>
        <c:lblOffset val="100"/>
        <c:noMultiLvlLbl val="0"/>
      </c:catAx>
      <c:valAx>
        <c:axId val="101873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Annual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8726335"/>
        <c:crosses val="autoZero"/>
        <c:crossBetween val="between"/>
      </c:valAx>
      <c:valAx>
        <c:axId val="544257632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544255232"/>
        <c:crosses val="max"/>
        <c:crossBetween val="between"/>
      </c:valAx>
      <c:catAx>
        <c:axId val="544255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257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31746845510673"/>
          <c:y val="0.10869843581691017"/>
          <c:w val="0.34611482939632549"/>
          <c:h val="0.202704169375084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Figure 3: Comparing Annual</a:t>
            </a:r>
            <a:r>
              <a:rPr lang="en-US" baseline="0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 Current and Ideal Hours Spent on Maintenance Activities</a:t>
            </a:r>
            <a:endParaRPr lang="en-US">
              <a:solidFill>
                <a:sysClr val="windowText" lastClr="000000"/>
              </a:solidFill>
              <a:latin typeface="+mj-lt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Figures!$V$72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Figures!$U$73:$U$80</c:f>
              <c:strCache>
                <c:ptCount val="8"/>
                <c:pt idx="0">
                  <c:v>Infrastructure</c:v>
                </c:pt>
                <c:pt idx="1">
                  <c:v>Site Visits</c:v>
                </c:pt>
                <c:pt idx="2">
                  <c:v>Direct Inquiries</c:v>
                </c:pt>
                <c:pt idx="3">
                  <c:v>Quality Metrics</c:v>
                </c:pt>
                <c:pt idx="4">
                  <c:v>Education &amp; Training</c:v>
                </c:pt>
                <c:pt idx="5">
                  <c:v>Product</c:v>
                </c:pt>
                <c:pt idx="6">
                  <c:v>Construction</c:v>
                </c:pt>
                <c:pt idx="7">
                  <c:v>QI/PI</c:v>
                </c:pt>
              </c:strCache>
            </c:strRef>
          </c:cat>
          <c:val>
            <c:numRef>
              <c:f>Figures!$V$73:$V$80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5-4D13-A50B-869FCD445DBD}"/>
            </c:ext>
          </c:extLst>
        </c:ser>
        <c:ser>
          <c:idx val="1"/>
          <c:order val="1"/>
          <c:tx>
            <c:strRef>
              <c:f>Figures!$W$72</c:f>
              <c:strCache>
                <c:ptCount val="1"/>
                <c:pt idx="0">
                  <c:v>Ideal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Figures!$U$73:$U$80</c:f>
              <c:strCache>
                <c:ptCount val="8"/>
                <c:pt idx="0">
                  <c:v>Infrastructure</c:v>
                </c:pt>
                <c:pt idx="1">
                  <c:v>Site Visits</c:v>
                </c:pt>
                <c:pt idx="2">
                  <c:v>Direct Inquiries</c:v>
                </c:pt>
                <c:pt idx="3">
                  <c:v>Quality Metrics</c:v>
                </c:pt>
                <c:pt idx="4">
                  <c:v>Education &amp; Training</c:v>
                </c:pt>
                <c:pt idx="5">
                  <c:v>Product</c:v>
                </c:pt>
                <c:pt idx="6">
                  <c:v>Construction</c:v>
                </c:pt>
                <c:pt idx="7">
                  <c:v>QI/PI</c:v>
                </c:pt>
              </c:strCache>
            </c:strRef>
          </c:cat>
          <c:val>
            <c:numRef>
              <c:f>Figures!$W$73:$W$80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5-4D13-A50B-869FCD44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6501680"/>
        <c:axId val="1046492080"/>
      </c:barChart>
      <c:catAx>
        <c:axId val="104650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Maintenance Activities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6492080"/>
        <c:crosses val="autoZero"/>
        <c:auto val="1"/>
        <c:lblAlgn val="ctr"/>
        <c:lblOffset val="100"/>
        <c:noMultiLvlLbl val="0"/>
      </c:catAx>
      <c:valAx>
        <c:axId val="10464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Annual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6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4331470771226"/>
          <c:y val="0.13595597425321834"/>
          <c:w val="0.17465430883639546"/>
          <c:h val="7.64916885389326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>
                <a:latin typeface="+mj-lt"/>
              </a:defRPr>
            </a:pPr>
            <a:r>
              <a:rPr lang="en-US" sz="1800" b="0" i="0" baseline="0">
                <a:effectLst/>
                <a:latin typeface="+mj-lt"/>
              </a:rPr>
              <a:t>Figure 4: Annual Hours Spent on Crisis Activities (Pareto)</a:t>
            </a:r>
            <a:endParaRPr lang="en-US" sz="1400">
              <a:effectLst/>
              <a:latin typeface="+mj-lt"/>
            </a:endParaRPr>
          </a:p>
        </cx:rich>
      </cx:tx>
    </cx:title>
    <cx:plotArea>
      <cx:plotAreaRegion>
        <cx:series layoutId="clusteredColumn" uniqueId="{463792F1-741A-40FB-A1C4-E08B41C1F0E7}">
          <cx:tx>
            <cx:txData>
              <cx:f>_xlchart.v1.1</cx:f>
              <cx:v>Total Hours</cx:v>
            </cx:txData>
          </cx:tx>
          <cx:dataId val="0"/>
          <cx:layoutPr>
            <cx:aggregation/>
          </cx:layoutPr>
          <cx:axisId val="1"/>
        </cx:series>
        <cx:series layoutId="paretoLine" ownerIdx="0" uniqueId="{EE7F64B1-02EE-47C4-BD37-806443DF4BCD}">
          <cx:axisId val="2"/>
        </cx:series>
      </cx:plotAreaRegion>
      <cx:axis id="0">
        <cx:catScaling gapWidth="0"/>
        <cx:title>
          <cx:tx>
            <cx:txData>
              <cx:v>Crisis Activities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Crisis Activities</a:t>
              </a:r>
            </a:p>
          </cx:txPr>
        </cx:title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Crisis Hours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Crisis Hours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2" hidden="1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en-U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>
                <a:solidFill>
                  <a:sysClr val="windowText" lastClr="000000"/>
                </a:solidFill>
                <a:latin typeface="+mj-lt"/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  <a:latin typeface="+mj-lt"/>
              </a:rPr>
              <a:t>Figure 5: Percent of Current Program Time By Activity (Pareto)</a:t>
            </a:r>
            <a:endParaRPr lang="en-US" sz="1400">
              <a:solidFill>
                <a:sysClr val="windowText" lastClr="000000"/>
              </a:solidFill>
              <a:effectLst/>
              <a:latin typeface="+mj-lt"/>
            </a:endParaRPr>
          </a:p>
        </cx:rich>
      </cx:tx>
    </cx:title>
    <cx:plotArea>
      <cx:plotAreaRegion>
        <cx:series layoutId="clusteredColumn" uniqueId="{61467B37-58E2-4EB2-9ACB-E394FA603612}">
          <cx:tx>
            <cx:txData>
              <cx:f>_xlchart.v1.4</cx:f>
              <cx:v>% of Program Time</cx:v>
            </cx:txData>
          </cx:tx>
          <cx:dataId val="0"/>
          <cx:layoutPr>
            <cx:aggregation/>
          </cx:layoutPr>
          <cx:axisId val="1"/>
        </cx:series>
        <cx:series layoutId="paretoLine" ownerIdx="0" uniqueId="{63A81E12-9E1C-4077-92FD-C36E1E7569F9}">
          <cx:axisId val="2"/>
        </cx:series>
      </cx:plotAreaRegion>
      <cx:axis id="0">
        <cx:catScaling gapWidth="0"/>
        <cx:title>
          <cx:tx>
            <cx:txData>
              <cx:v>All Activities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All Activities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0.35000000000000003"/>
        <cx:title>
          <cx:tx>
            <cx:txData>
              <cx:v>Percent of Current Program Time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Percent of Current Program Time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2" hidden="1">
        <cx:valScaling max="1" min="0"/>
        <cx:units unit="percentage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Figure 2: Annual Hours Spent on Maintenance Activities (Pareto)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+mj-lt"/>
            </a:defRPr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+mj-lt"/>
              <a:cs typeface="Arial" panose="020B0604020202020204" pitchFamily="34" charset="0"/>
            </a:rPr>
            <a:t>Figure 2: Annual Hours Spent on Maintenance Activities (Pareto)</a:t>
          </a:r>
        </a:p>
      </cx:txPr>
    </cx:title>
    <cx:plotArea>
      <cx:plotAreaRegion>
        <cx:series layoutId="clusteredColumn" uniqueId="{E690C90B-8260-458E-97B6-FDBB08133AE0}">
          <cx:tx>
            <cx:txData>
              <cx:f>_xlchart.v1.7</cx:f>
              <cx:v>Maintenance Hrs</cx:v>
            </cx:txData>
          </cx:tx>
          <cx:dataId val="0"/>
          <cx:layoutPr>
            <cx:aggregation/>
          </cx:layoutPr>
          <cx:axisId val="1"/>
        </cx:series>
        <cx:series layoutId="paretoLine" ownerIdx="0" uniqueId="{91BDD424-4B6A-4F59-80CA-C250C9EDEA59}">
          <cx:axisId val="2"/>
        </cx:series>
      </cx:plotAreaRegion>
      <cx:axis id="0">
        <cx:catScaling gapWidth="0"/>
        <cx:title>
          <cx:tx>
            <cx:txData>
              <cx:v>Maintenance Activities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Maintenance Activities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Maintenance Hours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Maintenance Hours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2" hidden="1">
        <cx:valScaling max="1" min="0"/>
        <cx:units unit="percentage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Figure 6: Percent of Ideal Program Time By Activity (Pareto)</a:t>
            </a:r>
            <a:endParaRPr lang="en-US">
              <a:effectLst/>
            </a:endParaRPr>
          </a:p>
        </cx:rich>
      </cx:tx>
    </cx:title>
    <cx:plotArea>
      <cx:plotAreaRegion>
        <cx:series layoutId="clusteredColumn" uniqueId="{33A487AD-DB8C-4A00-B6A4-72097D5D2416}">
          <cx:tx>
            <cx:txData>
              <cx:f>_xlchart.v1.10</cx:f>
              <cx:v>% of Program Time</cx:v>
            </cx:txData>
          </cx:tx>
          <cx:dataId val="0"/>
          <cx:layoutPr>
            <cx:aggregation/>
          </cx:layoutPr>
          <cx:axisId val="1"/>
        </cx:series>
        <cx:series layoutId="paretoLine" ownerIdx="0" uniqueId="{75B43E95-4FBE-4132-99D6-91643637DF95}">
          <cx:axisId val="2"/>
        </cx:series>
      </cx:plotAreaRegion>
      <cx:axis id="0">
        <cx:catScaling gapWidth="0"/>
        <cx:title>
          <cx:tx>
            <cx:txData>
              <cx:v>All Activities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All Activities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0.35000000000000003"/>
        <cx:title>
          <cx:tx>
            <cx:txData>
              <cx:v>Percent of Ideal Program Time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4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Percent of Ideal Program Time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2" hidden="1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microsoft.com/office/2014/relationships/chartEx" Target="../charts/chartEx4.xml"/><Relationship Id="rId5" Type="http://schemas.openxmlformats.org/officeDocument/2006/relationships/chart" Target="../charts/chart2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7144</xdr:colOff>
      <xdr:row>104</xdr:row>
      <xdr:rowOff>147636</xdr:rowOff>
    </xdr:from>
    <xdr:to>
      <xdr:col>15</xdr:col>
      <xdr:colOff>452438</xdr:colOff>
      <xdr:row>138</xdr:row>
      <xdr:rowOff>71436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C483C64-63CE-4C69-AA26-9F91A4FD06E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2419" y="20578761"/>
              <a:ext cx="9122569" cy="6400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35717</xdr:colOff>
      <xdr:row>1</xdr:row>
      <xdr:rowOff>38101</xdr:rowOff>
    </xdr:from>
    <xdr:to>
      <xdr:col>15</xdr:col>
      <xdr:colOff>504823</xdr:colOff>
      <xdr:row>32</xdr:row>
      <xdr:rowOff>176213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9952EAA-08CF-425B-A7FF-8BA13646698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16671</xdr:colOff>
      <xdr:row>139</xdr:row>
      <xdr:rowOff>73817</xdr:rowOff>
    </xdr:from>
    <xdr:to>
      <xdr:col>15</xdr:col>
      <xdr:colOff>471490</xdr:colOff>
      <xdr:row>172</xdr:row>
      <xdr:rowOff>188117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A82F3FD-4C38-4BC4-8667-1DFA10F5CD6F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1946" y="27172442"/>
              <a:ext cx="9132094" cy="6591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19050</xdr:colOff>
      <xdr:row>35</xdr:row>
      <xdr:rowOff>71436</xdr:rowOff>
    </xdr:from>
    <xdr:to>
      <xdr:col>15</xdr:col>
      <xdr:colOff>464344</xdr:colOff>
      <xdr:row>68</xdr:row>
      <xdr:rowOff>114299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B28C5C8A-AE84-CF78-DEEF-A9447235607F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325" y="7358061"/>
              <a:ext cx="9122569" cy="63293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16668</xdr:colOff>
      <xdr:row>69</xdr:row>
      <xdr:rowOff>185737</xdr:rowOff>
    </xdr:from>
    <xdr:to>
      <xdr:col>15</xdr:col>
      <xdr:colOff>471487</xdr:colOff>
      <xdr:row>103</xdr:row>
      <xdr:rowOff>109537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1AD3755-4770-EF26-BDED-CD205D4469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23814</xdr:colOff>
      <xdr:row>173</xdr:row>
      <xdr:rowOff>154780</xdr:rowOff>
    </xdr:from>
    <xdr:to>
      <xdr:col>16</xdr:col>
      <xdr:colOff>101205</xdr:colOff>
      <xdr:row>201</xdr:row>
      <xdr:rowOff>186927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8">
              <a:extLst>
                <a:ext uri="{FF2B5EF4-FFF2-40B4-BE49-F238E27FC236}">
                  <a16:creationId xmlns:a16="http://schemas.microsoft.com/office/drawing/2014/main" id="{2AD917BF-5F69-B421-5080-6512804777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089" y="33920905"/>
              <a:ext cx="9364266" cy="55471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CE12-8AD0-42D2-8A0D-8B0F0A4DD91D}">
  <dimension ref="A1:I12"/>
  <sheetViews>
    <sheetView showGridLines="0" zoomScale="90" zoomScaleNormal="90" workbookViewId="0">
      <selection activeCell="D18" sqref="D18"/>
    </sheetView>
  </sheetViews>
  <sheetFormatPr defaultRowHeight="15" x14ac:dyDescent="0.25"/>
  <cols>
    <col min="1" max="1" width="5.85546875" customWidth="1"/>
    <col min="2" max="8" width="35.85546875" customWidth="1"/>
    <col min="9" max="9" width="6.7109375" customWidth="1"/>
  </cols>
  <sheetData>
    <row r="1" spans="1:9" ht="35.25" thickBot="1" x14ac:dyDescent="0.3">
      <c r="A1" s="30"/>
      <c r="B1" s="129" t="s">
        <v>129</v>
      </c>
      <c r="C1" s="129"/>
      <c r="D1" s="129"/>
      <c r="E1" s="129"/>
      <c r="F1" s="129"/>
      <c r="G1" s="129"/>
      <c r="H1" s="129"/>
      <c r="I1" s="29"/>
    </row>
    <row r="2" spans="1:9" s="34" customFormat="1" ht="21" x14ac:dyDescent="0.25">
      <c r="A2" s="32"/>
      <c r="B2" s="130" t="s">
        <v>141</v>
      </c>
      <c r="C2" s="131"/>
      <c r="D2" s="131"/>
      <c r="E2" s="131"/>
      <c r="F2" s="131"/>
      <c r="G2" s="131"/>
      <c r="H2" s="132"/>
      <c r="I2" s="33"/>
    </row>
    <row r="3" spans="1:9" ht="164.25" customHeight="1" x14ac:dyDescent="0.25">
      <c r="A3" s="25"/>
      <c r="B3" s="133" t="s">
        <v>140</v>
      </c>
      <c r="C3" s="134"/>
      <c r="D3" s="134"/>
      <c r="E3" s="134"/>
      <c r="F3" s="134"/>
      <c r="G3" s="134"/>
      <c r="H3" s="135"/>
      <c r="I3" s="26"/>
    </row>
    <row r="4" spans="1:9" ht="18.75" x14ac:dyDescent="0.25">
      <c r="A4" s="25"/>
      <c r="B4" s="136" t="s">
        <v>0</v>
      </c>
      <c r="C4" s="136"/>
      <c r="D4" s="136"/>
      <c r="E4" s="136"/>
      <c r="F4" s="136"/>
      <c r="G4" s="136"/>
      <c r="H4" s="136"/>
      <c r="I4" s="26"/>
    </row>
    <row r="5" spans="1:9" ht="18.75" x14ac:dyDescent="0.25">
      <c r="A5" s="25"/>
      <c r="B5" s="137" t="s">
        <v>1</v>
      </c>
      <c r="C5" s="137"/>
      <c r="D5" s="137"/>
      <c r="E5" s="137"/>
      <c r="F5" s="137"/>
      <c r="G5" s="137"/>
      <c r="H5" s="137"/>
      <c r="I5" s="26"/>
    </row>
    <row r="6" spans="1:9" ht="18.75" x14ac:dyDescent="0.25">
      <c r="A6" s="25"/>
      <c r="B6" s="141" t="s">
        <v>2</v>
      </c>
      <c r="C6" s="141"/>
      <c r="D6" s="141"/>
      <c r="E6" s="141"/>
      <c r="F6" s="141"/>
      <c r="G6" s="141"/>
      <c r="H6" s="141"/>
      <c r="I6" s="26"/>
    </row>
    <row r="7" spans="1:9" s="34" customFormat="1" ht="21" x14ac:dyDescent="0.25">
      <c r="A7" s="32"/>
      <c r="B7" s="142" t="s">
        <v>3</v>
      </c>
      <c r="C7" s="143"/>
      <c r="D7" s="143"/>
      <c r="E7" s="143"/>
      <c r="F7" s="143"/>
      <c r="G7" s="143"/>
      <c r="H7" s="144"/>
      <c r="I7" s="33"/>
    </row>
    <row r="8" spans="1:9" ht="70.5" customHeight="1" x14ac:dyDescent="0.25">
      <c r="A8" s="25"/>
      <c r="B8" s="145" t="s">
        <v>130</v>
      </c>
      <c r="C8" s="146"/>
      <c r="D8" s="146"/>
      <c r="E8" s="146"/>
      <c r="F8" s="146"/>
      <c r="G8" s="146"/>
      <c r="H8" s="147"/>
      <c r="I8" s="26"/>
    </row>
    <row r="9" spans="1:9" ht="15.75" thickBot="1" x14ac:dyDescent="0.3">
      <c r="A9" s="27"/>
      <c r="B9" s="138"/>
      <c r="C9" s="138"/>
      <c r="D9" s="138"/>
      <c r="E9" s="138"/>
      <c r="F9" s="138"/>
      <c r="G9" s="138"/>
      <c r="H9" s="138"/>
      <c r="I9" s="28"/>
    </row>
    <row r="10" spans="1:9" x14ac:dyDescent="0.25">
      <c r="A10" s="121"/>
      <c r="B10" s="139"/>
      <c r="C10" s="139"/>
      <c r="D10" s="139"/>
      <c r="E10" s="139"/>
      <c r="F10" s="139"/>
      <c r="G10" s="139"/>
      <c r="H10" s="139"/>
      <c r="I10" s="121"/>
    </row>
    <row r="11" spans="1:9" ht="21" x14ac:dyDescent="0.35">
      <c r="A11" s="121"/>
      <c r="B11" s="140" t="s">
        <v>139</v>
      </c>
      <c r="C11" s="140"/>
      <c r="D11" s="140"/>
      <c r="E11" s="140"/>
      <c r="F11" s="140"/>
      <c r="G11" s="140"/>
      <c r="H11" s="140"/>
      <c r="I11" s="121"/>
    </row>
    <row r="12" spans="1:9" x14ac:dyDescent="0.25">
      <c r="A12" s="121"/>
      <c r="B12" s="121"/>
      <c r="C12" s="121"/>
      <c r="D12" s="121"/>
      <c r="E12" s="121"/>
      <c r="F12" s="121"/>
      <c r="G12" s="121"/>
      <c r="H12" s="121"/>
      <c r="I12" s="121"/>
    </row>
  </sheetData>
  <mergeCells count="11">
    <mergeCell ref="B9:H9"/>
    <mergeCell ref="B10:H10"/>
    <mergeCell ref="B11:H11"/>
    <mergeCell ref="B6:H6"/>
    <mergeCell ref="B7:H7"/>
    <mergeCell ref="B8:H8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99AA-6888-48A9-8EBB-19E76892934E}">
  <sheetPr codeName="Sheet3"/>
  <dimension ref="A1:H17"/>
  <sheetViews>
    <sheetView showGridLines="0" zoomScale="170" zoomScaleNormal="170" workbookViewId="0">
      <selection activeCell="H18" sqref="H18"/>
    </sheetView>
  </sheetViews>
  <sheetFormatPr defaultRowHeight="15" x14ac:dyDescent="0.25"/>
  <cols>
    <col min="1" max="1" width="3" customWidth="1"/>
    <col min="2" max="2" width="38.28515625" customWidth="1"/>
    <col min="3" max="3" width="11" customWidth="1"/>
    <col min="4" max="4" width="3.7109375" customWidth="1"/>
    <col min="5" max="5" width="11.28515625" customWidth="1"/>
    <col min="6" max="6" width="54.140625" customWidth="1"/>
    <col min="7" max="7" width="6" customWidth="1"/>
    <col min="8" max="8" width="3.7109375" customWidth="1"/>
    <col min="9" max="9" width="8.5703125" customWidth="1"/>
    <col min="13" max="13" width="9.7109375" customWidth="1"/>
    <col min="14" max="14" width="10.5703125" customWidth="1"/>
  </cols>
  <sheetData>
    <row r="1" spans="1:8" ht="15.75" thickBot="1" x14ac:dyDescent="0.3">
      <c r="A1" s="35"/>
      <c r="B1" s="35"/>
      <c r="C1" s="35"/>
      <c r="D1" s="35"/>
      <c r="E1" s="35"/>
      <c r="F1" s="35"/>
      <c r="G1" s="35"/>
      <c r="H1" s="35"/>
    </row>
    <row r="2" spans="1:8" ht="15.75" thickBot="1" x14ac:dyDescent="0.3">
      <c r="A2" s="35"/>
      <c r="B2" s="148" t="s">
        <v>4</v>
      </c>
      <c r="C2" s="149"/>
      <c r="E2" s="152" t="s">
        <v>5</v>
      </c>
      <c r="F2" s="153"/>
      <c r="G2" s="154"/>
      <c r="H2" s="35"/>
    </row>
    <row r="3" spans="1:8" ht="27" x14ac:dyDescent="0.25">
      <c r="A3" s="35"/>
      <c r="B3" s="14" t="s">
        <v>6</v>
      </c>
      <c r="C3" s="18" t="s">
        <v>7</v>
      </c>
      <c r="E3" s="31" t="s">
        <v>8</v>
      </c>
      <c r="F3" s="39" t="s">
        <v>9</v>
      </c>
      <c r="G3" s="16" t="s">
        <v>10</v>
      </c>
      <c r="H3" s="35"/>
    </row>
    <row r="4" spans="1:8" x14ac:dyDescent="0.25">
      <c r="A4" s="35"/>
      <c r="B4" s="8" t="s">
        <v>11</v>
      </c>
      <c r="C4" s="102"/>
      <c r="D4" s="1"/>
      <c r="E4" s="150" t="s">
        <v>12</v>
      </c>
      <c r="F4" s="37" t="s">
        <v>13</v>
      </c>
      <c r="G4" s="155"/>
      <c r="H4" s="35"/>
    </row>
    <row r="5" spans="1:8" ht="15" customHeight="1" x14ac:dyDescent="0.25">
      <c r="A5" s="35"/>
      <c r="B5" s="8" t="s">
        <v>14</v>
      </c>
      <c r="C5" s="98"/>
      <c r="D5" s="4"/>
      <c r="E5" s="151"/>
      <c r="F5" s="40" t="s">
        <v>15</v>
      </c>
      <c r="G5" s="156"/>
      <c r="H5" s="42"/>
    </row>
    <row r="6" spans="1:8" ht="14.25" customHeight="1" x14ac:dyDescent="0.25">
      <c r="A6" s="35"/>
      <c r="B6" s="8" t="s">
        <v>16</v>
      </c>
      <c r="C6" s="99"/>
      <c r="D6" s="4"/>
      <c r="E6" s="150" t="s">
        <v>17</v>
      </c>
      <c r="F6" s="37" t="s">
        <v>18</v>
      </c>
      <c r="G6" s="155"/>
      <c r="H6" s="35"/>
    </row>
    <row r="7" spans="1:8" x14ac:dyDescent="0.25">
      <c r="A7" s="35"/>
      <c r="B7" s="24" t="s">
        <v>19</v>
      </c>
      <c r="C7" s="100"/>
      <c r="D7" s="1"/>
      <c r="E7" s="151"/>
      <c r="F7" s="40" t="s">
        <v>20</v>
      </c>
      <c r="G7" s="156"/>
      <c r="H7" s="35"/>
    </row>
    <row r="8" spans="1:8" ht="15.75" customHeight="1" x14ac:dyDescent="0.25">
      <c r="A8" s="35"/>
      <c r="B8" s="24" t="s">
        <v>21</v>
      </c>
      <c r="C8" s="100"/>
      <c r="E8" s="150" t="s">
        <v>22</v>
      </c>
      <c r="F8" s="37" t="s">
        <v>23</v>
      </c>
      <c r="G8" s="155"/>
      <c r="H8" s="35"/>
    </row>
    <row r="9" spans="1:8" x14ac:dyDescent="0.25">
      <c r="A9" s="35"/>
      <c r="B9" s="24" t="s">
        <v>24</v>
      </c>
      <c r="C9" s="100"/>
      <c r="D9" s="5"/>
      <c r="E9" s="151"/>
      <c r="F9" s="41" t="s">
        <v>25</v>
      </c>
      <c r="G9" s="156"/>
      <c r="H9" s="35"/>
    </row>
    <row r="10" spans="1:8" ht="15.75" thickBot="1" x14ac:dyDescent="0.3">
      <c r="A10" s="35"/>
      <c r="B10" s="8" t="s">
        <v>26</v>
      </c>
      <c r="C10" s="101">
        <f>(52*40)-C7-C8-C9</f>
        <v>2080</v>
      </c>
      <c r="E10" s="9" t="s">
        <v>27</v>
      </c>
      <c r="F10" s="38"/>
      <c r="G10" s="17">
        <f>SUM(G4:G8)</f>
        <v>0</v>
      </c>
      <c r="H10" s="35"/>
    </row>
    <row r="11" spans="1:8" x14ac:dyDescent="0.25">
      <c r="A11" s="35"/>
      <c r="B11" s="8" t="s">
        <v>28</v>
      </c>
      <c r="C11" s="23">
        <f>(C5*C10)</f>
        <v>0</v>
      </c>
      <c r="H11" s="35"/>
    </row>
    <row r="12" spans="1:8" x14ac:dyDescent="0.25">
      <c r="A12" s="35"/>
      <c r="B12" s="36"/>
      <c r="E12" s="1"/>
      <c r="F12" s="55"/>
      <c r="H12" s="35"/>
    </row>
    <row r="13" spans="1:8" x14ac:dyDescent="0.25">
      <c r="A13" s="35"/>
      <c r="B13" s="56" t="s">
        <v>29</v>
      </c>
      <c r="H13" s="35"/>
    </row>
    <row r="14" spans="1:8" x14ac:dyDescent="0.25">
      <c r="A14" s="35"/>
      <c r="B14" s="57" t="s">
        <v>30</v>
      </c>
      <c r="H14" s="35"/>
    </row>
    <row r="15" spans="1:8" x14ac:dyDescent="0.25">
      <c r="A15" s="35"/>
      <c r="B15" s="57" t="s">
        <v>31</v>
      </c>
      <c r="H15" s="35"/>
    </row>
    <row r="16" spans="1:8" x14ac:dyDescent="0.25">
      <c r="A16" s="35"/>
      <c r="B16" s="57" t="s">
        <v>32</v>
      </c>
      <c r="H16" s="35"/>
    </row>
    <row r="17" spans="1:8" x14ac:dyDescent="0.25">
      <c r="A17" s="35"/>
      <c r="B17" s="35"/>
      <c r="C17" s="35"/>
      <c r="D17" s="35"/>
      <c r="E17" s="35"/>
      <c r="F17" s="35"/>
      <c r="G17" s="35"/>
      <c r="H17" s="35"/>
    </row>
  </sheetData>
  <mergeCells count="8">
    <mergeCell ref="B2:C2"/>
    <mergeCell ref="E4:E5"/>
    <mergeCell ref="E6:E7"/>
    <mergeCell ref="E8:E9"/>
    <mergeCell ref="E2:G2"/>
    <mergeCell ref="G4:G5"/>
    <mergeCell ref="G6:G7"/>
    <mergeCell ref="G8:G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DD97-C9E5-4581-9C1C-CA5354AB585B}">
  <sheetPr codeName="Sheet4"/>
  <dimension ref="A1:M44"/>
  <sheetViews>
    <sheetView showGridLines="0" topLeftCell="A21" zoomScale="150" zoomScaleNormal="150" workbookViewId="0">
      <selection activeCell="L8" sqref="L8"/>
    </sheetView>
  </sheetViews>
  <sheetFormatPr defaultRowHeight="15" x14ac:dyDescent="0.25"/>
  <cols>
    <col min="1" max="1" width="4" customWidth="1"/>
    <col min="2" max="2" width="29" customWidth="1"/>
    <col min="3" max="3" width="11.140625" customWidth="1"/>
    <col min="4" max="4" width="11.5703125" customWidth="1"/>
    <col min="5" max="6" width="9.5703125" customWidth="1"/>
    <col min="7" max="7" width="10.85546875" customWidth="1"/>
    <col min="8" max="8" width="11.5703125" customWidth="1"/>
    <col min="9" max="9" width="9.140625" customWidth="1"/>
    <col min="10" max="10" width="10.28515625" customWidth="1"/>
    <col min="11" max="11" width="5" customWidth="1"/>
    <col min="13" max="13" width="10.140625" customWidth="1"/>
    <col min="14" max="14" width="11.42578125" customWidth="1"/>
    <col min="16" max="16" width="10.42578125" customWidth="1"/>
  </cols>
  <sheetData>
    <row r="1" spans="1:11" ht="15.75" thickBo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5"/>
      <c r="B2" s="157" t="s">
        <v>33</v>
      </c>
      <c r="C2" s="158"/>
      <c r="D2" s="158"/>
      <c r="E2" s="158"/>
      <c r="F2" s="158"/>
      <c r="G2" s="158"/>
      <c r="H2" s="158"/>
      <c r="I2" s="158"/>
      <c r="J2" s="159"/>
      <c r="K2" s="35"/>
    </row>
    <row r="3" spans="1:11" ht="12" customHeight="1" x14ac:dyDescent="0.25">
      <c r="A3" s="35"/>
      <c r="B3" s="171" t="s">
        <v>34</v>
      </c>
      <c r="C3" s="169" t="s">
        <v>35</v>
      </c>
      <c r="D3" s="170"/>
      <c r="E3" s="173" t="s">
        <v>36</v>
      </c>
      <c r="F3" s="173"/>
      <c r="G3" s="173"/>
      <c r="H3" s="173"/>
      <c r="I3" s="173"/>
      <c r="J3" s="46" t="s">
        <v>37</v>
      </c>
      <c r="K3" s="35"/>
    </row>
    <row r="4" spans="1:11" ht="41.25" thickBot="1" x14ac:dyDescent="0.3">
      <c r="A4" s="35"/>
      <c r="B4" s="172"/>
      <c r="C4" s="44" t="s">
        <v>38</v>
      </c>
      <c r="D4" s="44" t="s">
        <v>39</v>
      </c>
      <c r="E4" s="44" t="s">
        <v>40</v>
      </c>
      <c r="F4" s="44" t="s">
        <v>41</v>
      </c>
      <c r="G4" s="44" t="s">
        <v>42</v>
      </c>
      <c r="H4" s="106" t="s">
        <v>122</v>
      </c>
      <c r="I4" s="106" t="s">
        <v>123</v>
      </c>
      <c r="J4" s="45" t="s">
        <v>43</v>
      </c>
      <c r="K4" s="35"/>
    </row>
    <row r="5" spans="1:11" x14ac:dyDescent="0.25">
      <c r="A5" s="35"/>
      <c r="B5" s="43" t="s">
        <v>44</v>
      </c>
      <c r="C5" s="76">
        <f>IP_Staff_Availability!G4</f>
        <v>0</v>
      </c>
      <c r="D5" s="77"/>
      <c r="E5" s="78"/>
      <c r="F5" s="62">
        <v>1.5</v>
      </c>
      <c r="G5" s="63">
        <f>E7*F5</f>
        <v>9</v>
      </c>
      <c r="H5" s="77">
        <v>2</v>
      </c>
      <c r="I5" s="76">
        <f>C5*G5*H5</f>
        <v>0</v>
      </c>
      <c r="J5" s="79">
        <f>I5-D5</f>
        <v>0</v>
      </c>
      <c r="K5" s="35"/>
    </row>
    <row r="6" spans="1:11" x14ac:dyDescent="0.25">
      <c r="A6" s="35"/>
      <c r="B6" s="8" t="s">
        <v>45</v>
      </c>
      <c r="C6" s="80">
        <f>IP_Staff_Availability!G6</f>
        <v>0</v>
      </c>
      <c r="D6" s="81"/>
      <c r="E6" s="82"/>
      <c r="F6" s="64">
        <v>1.3</v>
      </c>
      <c r="G6" s="65">
        <f>E7*F6</f>
        <v>7.8000000000000007</v>
      </c>
      <c r="H6" s="81">
        <v>1</v>
      </c>
      <c r="I6" s="80">
        <f>C6*G6*H6</f>
        <v>0</v>
      </c>
      <c r="J6" s="83">
        <f>I6-D6</f>
        <v>0</v>
      </c>
      <c r="K6" s="35"/>
    </row>
    <row r="7" spans="1:11" x14ac:dyDescent="0.25">
      <c r="A7" s="35"/>
      <c r="B7" s="8" t="s">
        <v>46</v>
      </c>
      <c r="C7" s="80">
        <f>IP_Staff_Availability!G8</f>
        <v>0</v>
      </c>
      <c r="D7" s="81"/>
      <c r="E7" s="81">
        <v>6</v>
      </c>
      <c r="F7" s="64">
        <v>1</v>
      </c>
      <c r="G7" s="65">
        <f>E7*F7</f>
        <v>6</v>
      </c>
      <c r="H7" s="81">
        <v>1</v>
      </c>
      <c r="I7" s="80">
        <f>C7*G7*H7</f>
        <v>0</v>
      </c>
      <c r="J7" s="83">
        <f>I7-D7</f>
        <v>0</v>
      </c>
      <c r="K7" s="35"/>
    </row>
    <row r="8" spans="1:11" ht="15.75" thickBot="1" x14ac:dyDescent="0.3">
      <c r="A8" s="35"/>
      <c r="B8" s="9" t="s">
        <v>27</v>
      </c>
      <c r="C8" s="84">
        <f>IP_Staff_Availability!G10</f>
        <v>0</v>
      </c>
      <c r="D8" s="84">
        <f>SUM(D5:D7)</f>
        <v>0</v>
      </c>
      <c r="E8" s="85"/>
      <c r="F8" s="85"/>
      <c r="G8" s="85"/>
      <c r="H8" s="85"/>
      <c r="I8" s="84">
        <f>SUM(I5:I7)</f>
        <v>0</v>
      </c>
      <c r="J8" s="86">
        <f>SUM(J5:J7)</f>
        <v>0</v>
      </c>
      <c r="K8" s="35"/>
    </row>
    <row r="9" spans="1:11" ht="15.75" thickBot="1" x14ac:dyDescent="0.3">
      <c r="A9" s="35"/>
      <c r="B9" s="1"/>
      <c r="C9" s="48"/>
      <c r="D9" s="47"/>
      <c r="E9" s="48"/>
      <c r="F9" s="49"/>
      <c r="G9" s="48"/>
      <c r="H9" s="48"/>
      <c r="I9" s="48"/>
      <c r="J9" s="47"/>
      <c r="K9" s="35"/>
    </row>
    <row r="10" spans="1:11" ht="15.75" thickBot="1" x14ac:dyDescent="0.3">
      <c r="A10" s="35"/>
      <c r="B10" s="148" t="s">
        <v>47</v>
      </c>
      <c r="C10" s="168"/>
      <c r="D10" s="168"/>
      <c r="E10" s="168"/>
      <c r="F10" s="168"/>
      <c r="G10" s="168"/>
      <c r="H10" s="168"/>
      <c r="I10" s="168"/>
      <c r="J10" s="149"/>
      <c r="K10" s="35"/>
    </row>
    <row r="11" spans="1:11" ht="11.25" customHeight="1" x14ac:dyDescent="0.25">
      <c r="A11" s="35"/>
      <c r="B11" s="166" t="s">
        <v>48</v>
      </c>
      <c r="C11" s="160" t="s">
        <v>35</v>
      </c>
      <c r="D11" s="161"/>
      <c r="E11" s="161"/>
      <c r="F11" s="162"/>
      <c r="G11" s="163" t="s">
        <v>36</v>
      </c>
      <c r="H11" s="164"/>
      <c r="I11" s="165"/>
      <c r="J11" s="50" t="s">
        <v>37</v>
      </c>
      <c r="K11" s="35"/>
    </row>
    <row r="12" spans="1:11" ht="40.5" x14ac:dyDescent="0.25">
      <c r="A12" s="35"/>
      <c r="B12" s="167"/>
      <c r="C12" s="15" t="s">
        <v>49</v>
      </c>
      <c r="D12" s="15" t="s">
        <v>50</v>
      </c>
      <c r="E12" s="15" t="s">
        <v>51</v>
      </c>
      <c r="F12" s="15" t="s">
        <v>52</v>
      </c>
      <c r="G12" s="107" t="s">
        <v>126</v>
      </c>
      <c r="H12" s="108" t="s">
        <v>124</v>
      </c>
      <c r="I12" s="108" t="s">
        <v>125</v>
      </c>
      <c r="J12" s="16" t="s">
        <v>53</v>
      </c>
      <c r="K12" s="35"/>
    </row>
    <row r="13" spans="1:11" x14ac:dyDescent="0.25">
      <c r="A13" s="35"/>
      <c r="B13" s="10" t="s">
        <v>54</v>
      </c>
      <c r="C13" s="87"/>
      <c r="D13" s="6"/>
      <c r="E13" s="87"/>
      <c r="F13" s="87"/>
      <c r="G13" s="87"/>
      <c r="H13" s="87"/>
      <c r="I13" s="87"/>
      <c r="J13" s="88"/>
      <c r="K13" s="35"/>
    </row>
    <row r="14" spans="1:11" x14ac:dyDescent="0.25">
      <c r="A14" s="35"/>
      <c r="B14" s="8" t="s">
        <v>55</v>
      </c>
      <c r="C14" s="90"/>
      <c r="D14" s="3" t="e">
        <f>C14/C42</f>
        <v>#DIV/0!</v>
      </c>
      <c r="E14" s="89" t="e">
        <f>(C14)/(IP_Staff_Availability!C5)</f>
        <v>#DIV/0!</v>
      </c>
      <c r="F14" s="103" t="e">
        <f>(C14)/(IP_Staff_Availability!G10)</f>
        <v>#DIV/0!</v>
      </c>
      <c r="G14" s="90"/>
      <c r="H14" s="89" t="e">
        <f>(G14)/(IP_Staff_Availability!C5)</f>
        <v>#DIV/0!</v>
      </c>
      <c r="I14" s="89" t="e">
        <f>(G14)/(IP_Staff_Availability!G10)</f>
        <v>#DIV/0!</v>
      </c>
      <c r="J14" s="91">
        <f>(G14-C14)</f>
        <v>0</v>
      </c>
      <c r="K14" s="35"/>
    </row>
    <row r="15" spans="1:11" x14ac:dyDescent="0.25">
      <c r="A15" s="35"/>
      <c r="B15" s="8" t="s">
        <v>56</v>
      </c>
      <c r="C15" s="90"/>
      <c r="D15" s="3" t="e">
        <f>C15/C42</f>
        <v>#DIV/0!</v>
      </c>
      <c r="E15" s="89" t="e">
        <f>(C15)/(IP_Staff_Availability!C5)</f>
        <v>#DIV/0!</v>
      </c>
      <c r="F15" s="89" t="e">
        <f>(C15)/(IP_Staff_Availability!G10)</f>
        <v>#DIV/0!</v>
      </c>
      <c r="G15" s="90"/>
      <c r="H15" s="89" t="e">
        <f>(G15)/(IP_Staff_Availability!C5)</f>
        <v>#DIV/0!</v>
      </c>
      <c r="I15" s="89" t="e">
        <f>(G15)/(IP_Staff_Availability!G10)</f>
        <v>#DIV/0!</v>
      </c>
      <c r="J15" s="91">
        <f t="shared" ref="J15:J17" si="0">(G15-C15)</f>
        <v>0</v>
      </c>
      <c r="K15" s="35"/>
    </row>
    <row r="16" spans="1:11" x14ac:dyDescent="0.25">
      <c r="A16" s="35"/>
      <c r="B16" s="8" t="s">
        <v>57</v>
      </c>
      <c r="C16" s="90"/>
      <c r="D16" s="3" t="e">
        <f>C16/C42</f>
        <v>#DIV/0!</v>
      </c>
      <c r="E16" s="89" t="e">
        <f>(C16)/(IP_Staff_Availability!C5)</f>
        <v>#DIV/0!</v>
      </c>
      <c r="F16" s="89" t="e">
        <f>(C16)/(IP_Staff_Availability!G10)</f>
        <v>#DIV/0!</v>
      </c>
      <c r="G16" s="90"/>
      <c r="H16" s="89" t="e">
        <f>(G16)/(IP_Staff_Availability!C5)</f>
        <v>#DIV/0!</v>
      </c>
      <c r="I16" s="89" t="e">
        <f>(G16)/(IP_Staff_Availability!G10)</f>
        <v>#DIV/0!</v>
      </c>
      <c r="J16" s="91">
        <f t="shared" si="0"/>
        <v>0</v>
      </c>
      <c r="K16" s="35"/>
    </row>
    <row r="17" spans="1:13" x14ac:dyDescent="0.25">
      <c r="A17" s="35"/>
      <c r="B17" s="11" t="s">
        <v>58</v>
      </c>
      <c r="C17" s="89">
        <f>SUM(C14:C16)</f>
        <v>0</v>
      </c>
      <c r="D17" s="3" t="e">
        <f>C17/C42</f>
        <v>#DIV/0!</v>
      </c>
      <c r="E17" s="89" t="e">
        <f>C17/IP_Staff_Availability!C5</f>
        <v>#DIV/0!</v>
      </c>
      <c r="F17" s="89" t="e">
        <f>C17/IP_Staff_Availability!G10</f>
        <v>#DIV/0!</v>
      </c>
      <c r="G17" s="89">
        <f>SUM(G14:G16)</f>
        <v>0</v>
      </c>
      <c r="H17" s="89" t="e">
        <f>G17/IP_Staff_Availability!C5</f>
        <v>#DIV/0!</v>
      </c>
      <c r="I17" s="89" t="e">
        <f>G17/IP_Staff_Availability!G10</f>
        <v>#DIV/0!</v>
      </c>
      <c r="J17" s="91">
        <f t="shared" si="0"/>
        <v>0</v>
      </c>
      <c r="K17" s="35"/>
    </row>
    <row r="18" spans="1:13" x14ac:dyDescent="0.25">
      <c r="A18" s="35"/>
      <c r="B18" s="12" t="s">
        <v>33</v>
      </c>
      <c r="C18" s="92"/>
      <c r="D18" s="7"/>
      <c r="E18" s="92"/>
      <c r="F18" s="92"/>
      <c r="G18" s="92"/>
      <c r="H18" s="92"/>
      <c r="I18" s="92"/>
      <c r="J18" s="93"/>
      <c r="K18" s="35"/>
    </row>
    <row r="19" spans="1:13" x14ac:dyDescent="0.25">
      <c r="A19" s="35"/>
      <c r="B19" s="24" t="s">
        <v>33</v>
      </c>
      <c r="C19" s="89">
        <f>D8</f>
        <v>0</v>
      </c>
      <c r="D19" s="3" t="e">
        <f>C19/C42</f>
        <v>#DIV/0!</v>
      </c>
      <c r="E19" s="89" t="e">
        <f>C19/IP_Staff_Availability!C5</f>
        <v>#DIV/0!</v>
      </c>
      <c r="F19" s="89" t="e">
        <f>C19/IP_Staff_Availability!G10</f>
        <v>#DIV/0!</v>
      </c>
      <c r="G19" s="89">
        <f>I8</f>
        <v>0</v>
      </c>
      <c r="H19" s="89" t="e">
        <f>G19/IP_Staff_Availability!C5</f>
        <v>#DIV/0!</v>
      </c>
      <c r="I19" s="89" t="e">
        <f>G19/IP_Staff_Availability!G10</f>
        <v>#DIV/0!</v>
      </c>
      <c r="J19" s="91">
        <f>(G19-C19)</f>
        <v>0</v>
      </c>
      <c r="K19" s="35"/>
    </row>
    <row r="20" spans="1:13" x14ac:dyDescent="0.25">
      <c r="A20" s="35"/>
      <c r="B20" s="12" t="s">
        <v>59</v>
      </c>
      <c r="C20" s="94"/>
      <c r="D20" s="2"/>
      <c r="E20" s="94"/>
      <c r="F20" s="94"/>
      <c r="G20" s="94"/>
      <c r="H20" s="94"/>
      <c r="I20" s="94"/>
      <c r="J20" s="95"/>
      <c r="K20" s="35"/>
    </row>
    <row r="21" spans="1:13" ht="15.75" customHeight="1" x14ac:dyDescent="0.25">
      <c r="A21" s="35"/>
      <c r="B21" s="8" t="s">
        <v>60</v>
      </c>
      <c r="C21" s="90"/>
      <c r="D21" s="3" t="e">
        <f>C21/C42</f>
        <v>#DIV/0!</v>
      </c>
      <c r="E21" s="89" t="e">
        <f>(C21)/(IP_Staff_Availability!C5)</f>
        <v>#DIV/0!</v>
      </c>
      <c r="F21" s="89" t="e">
        <f>(C21)/(IP_Staff_Availability!G10)</f>
        <v>#DIV/0!</v>
      </c>
      <c r="G21" s="90"/>
      <c r="H21" s="89" t="e">
        <f>G21/IP_Staff_Availability!C5</f>
        <v>#DIV/0!</v>
      </c>
      <c r="I21" s="89" t="e">
        <f>(G21)/(IP_Staff_Availability!G10)</f>
        <v>#DIV/0!</v>
      </c>
      <c r="J21" s="91">
        <f>(G21-C21)</f>
        <v>0</v>
      </c>
      <c r="K21" s="35"/>
    </row>
    <row r="22" spans="1:13" ht="15.75" customHeight="1" x14ac:dyDescent="0.25">
      <c r="A22" s="35"/>
      <c r="B22" s="8" t="s">
        <v>61</v>
      </c>
      <c r="C22" s="90"/>
      <c r="D22" s="3" t="e">
        <f>C22/C42</f>
        <v>#DIV/0!</v>
      </c>
      <c r="E22" s="89" t="e">
        <f>(C22)/(IP_Staff_Availability!C5)</f>
        <v>#DIV/0!</v>
      </c>
      <c r="F22" s="89" t="e">
        <f>(C22)/(IP_Staff_Availability!G10)</f>
        <v>#DIV/0!</v>
      </c>
      <c r="G22" s="90"/>
      <c r="H22" s="89" t="e">
        <f>(G22)/(IP_Staff_Availability!C5)</f>
        <v>#DIV/0!</v>
      </c>
      <c r="I22" s="89" t="e">
        <f>(G22)/(IP_Staff_Availability!G10)</f>
        <v>#DIV/0!</v>
      </c>
      <c r="J22" s="91">
        <f t="shared" ref="J22:J25" si="1">(G22-C22)</f>
        <v>0</v>
      </c>
      <c r="K22" s="35"/>
    </row>
    <row r="23" spans="1:13" ht="15.75" customHeight="1" x14ac:dyDescent="0.25">
      <c r="A23" s="35"/>
      <c r="B23" s="8" t="s">
        <v>62</v>
      </c>
      <c r="C23" s="90"/>
      <c r="D23" s="3" t="e">
        <f>C23/C42</f>
        <v>#DIV/0!</v>
      </c>
      <c r="E23" s="89" t="e">
        <f>(C23)/(IP_Staff_Availability!C5)</f>
        <v>#DIV/0!</v>
      </c>
      <c r="F23" s="89" t="e">
        <f>(C23)/(IP_Staff_Availability!G10)</f>
        <v>#DIV/0!</v>
      </c>
      <c r="G23" s="90"/>
      <c r="H23" s="89" t="e">
        <f>(G23)/(IP_Staff_Availability!C5)</f>
        <v>#DIV/0!</v>
      </c>
      <c r="I23" s="89" t="e">
        <f>(G23)/(IP_Staff_Availability!G10)</f>
        <v>#DIV/0!</v>
      </c>
      <c r="J23" s="91">
        <f t="shared" si="1"/>
        <v>0</v>
      </c>
      <c r="K23" s="35"/>
    </row>
    <row r="24" spans="1:13" x14ac:dyDescent="0.25">
      <c r="A24" s="35"/>
      <c r="B24" s="8" t="s">
        <v>63</v>
      </c>
      <c r="C24" s="90"/>
      <c r="D24" s="3" t="e">
        <f>C24/C42</f>
        <v>#DIV/0!</v>
      </c>
      <c r="E24" s="89" t="e">
        <f>(C24)/(IP_Staff_Availability!C5)</f>
        <v>#DIV/0!</v>
      </c>
      <c r="F24" s="89" t="e">
        <f>(C24)/(IP_Staff_Availability!G10)</f>
        <v>#DIV/0!</v>
      </c>
      <c r="G24" s="90"/>
      <c r="H24" s="89" t="e">
        <f>(G24)/(IP_Staff_Availability!C5)</f>
        <v>#DIV/0!</v>
      </c>
      <c r="I24" s="89" t="e">
        <f>(G24)/(IP_Staff_Availability!G10)</f>
        <v>#DIV/0!</v>
      </c>
      <c r="J24" s="91">
        <f t="shared" si="1"/>
        <v>0</v>
      </c>
      <c r="K24" s="35"/>
    </row>
    <row r="25" spans="1:13" x14ac:dyDescent="0.25">
      <c r="A25" s="35"/>
      <c r="B25" s="11" t="s">
        <v>64</v>
      </c>
      <c r="C25" s="89">
        <f>SUM(C21:C24)</f>
        <v>0</v>
      </c>
      <c r="D25" s="3" t="e">
        <f>C25/C42</f>
        <v>#DIV/0!</v>
      </c>
      <c r="E25" s="89" t="e">
        <f>C25/IP_Staff_Availability!C5</f>
        <v>#DIV/0!</v>
      </c>
      <c r="F25" s="89" t="e">
        <f>C25/IP_Staff_Availability!G10</f>
        <v>#DIV/0!</v>
      </c>
      <c r="G25" s="89">
        <f>SUM(G21:G24)</f>
        <v>0</v>
      </c>
      <c r="H25" s="89" t="e">
        <f>G25/IP_Staff_Availability!C5</f>
        <v>#DIV/0!</v>
      </c>
      <c r="I25" s="89" t="e">
        <f>G25/IP_Staff_Availability!G10</f>
        <v>#DIV/0!</v>
      </c>
      <c r="J25" s="91">
        <f t="shared" si="1"/>
        <v>0</v>
      </c>
      <c r="K25" s="35"/>
    </row>
    <row r="26" spans="1:13" x14ac:dyDescent="0.25">
      <c r="A26" s="35"/>
      <c r="B26" s="12" t="s">
        <v>65</v>
      </c>
      <c r="C26" s="94"/>
      <c r="D26" s="2"/>
      <c r="E26" s="94"/>
      <c r="F26" s="94"/>
      <c r="G26" s="94"/>
      <c r="H26" s="94"/>
      <c r="I26" s="94"/>
      <c r="J26" s="95"/>
      <c r="K26" s="35"/>
    </row>
    <row r="27" spans="1:13" x14ac:dyDescent="0.25">
      <c r="A27" s="35"/>
      <c r="B27" s="8" t="s">
        <v>66</v>
      </c>
      <c r="C27" s="90"/>
      <c r="D27" s="3" t="e">
        <f>C27/C42</f>
        <v>#DIV/0!</v>
      </c>
      <c r="E27" s="89" t="e">
        <f>(C27)/(IP_Staff_Availability!C5)</f>
        <v>#DIV/0!</v>
      </c>
      <c r="F27" s="89" t="e">
        <f>(C27)/(IP_Staff_Availability!G10)</f>
        <v>#DIV/0!</v>
      </c>
      <c r="G27" s="90"/>
      <c r="H27" s="89" t="e">
        <f>(G27)/(IP_Staff_Availability!C5)</f>
        <v>#DIV/0!</v>
      </c>
      <c r="I27" s="89" t="e">
        <f>(G27)/(IP_Staff_Availability!G10)</f>
        <v>#DIV/0!</v>
      </c>
      <c r="J27" s="91">
        <f>(G27-C27)</f>
        <v>0</v>
      </c>
      <c r="K27" s="35"/>
    </row>
    <row r="28" spans="1:13" x14ac:dyDescent="0.25">
      <c r="A28" s="35"/>
      <c r="B28" s="8" t="s">
        <v>67</v>
      </c>
      <c r="C28" s="90"/>
      <c r="D28" s="3" t="e">
        <f>C28/C42</f>
        <v>#DIV/0!</v>
      </c>
      <c r="E28" s="89" t="e">
        <f>(C28)/(IP_Staff_Availability!C5)</f>
        <v>#DIV/0!</v>
      </c>
      <c r="F28" s="89" t="e">
        <f>(C28)/(IP_Staff_Availability!G10)</f>
        <v>#DIV/0!</v>
      </c>
      <c r="G28" s="90"/>
      <c r="H28" s="89" t="e">
        <f>(G28)/(IP_Staff_Availability!C5)</f>
        <v>#DIV/0!</v>
      </c>
      <c r="I28" s="89" t="e">
        <f>(G28)/(IP_Staff_Availability!G10)</f>
        <v>#DIV/0!</v>
      </c>
      <c r="J28" s="91">
        <f t="shared" ref="J28:J31" si="2">(G28-C28)</f>
        <v>0</v>
      </c>
      <c r="K28" s="35"/>
    </row>
    <row r="29" spans="1:13" x14ac:dyDescent="0.25">
      <c r="A29" s="35"/>
      <c r="B29" s="8" t="s">
        <v>68</v>
      </c>
      <c r="C29" s="90"/>
      <c r="D29" s="3" t="e">
        <f>C29/C42</f>
        <v>#DIV/0!</v>
      </c>
      <c r="E29" s="89" t="e">
        <f>(C29)/(IP_Staff_Availability!C5)</f>
        <v>#DIV/0!</v>
      </c>
      <c r="F29" s="89" t="e">
        <f>(C29)/(IP_Staff_Availability!G10)</f>
        <v>#DIV/0!</v>
      </c>
      <c r="G29" s="90"/>
      <c r="H29" s="89" t="e">
        <f>(G29)/(IP_Staff_Availability!C5)</f>
        <v>#DIV/0!</v>
      </c>
      <c r="I29" s="89" t="e">
        <f>(G29)/(IP_Staff_Availability!G10)</f>
        <v>#DIV/0!</v>
      </c>
      <c r="J29" s="91">
        <f t="shared" si="2"/>
        <v>0</v>
      </c>
      <c r="K29" s="35"/>
    </row>
    <row r="30" spans="1:13" ht="15" customHeight="1" x14ac:dyDescent="0.25">
      <c r="A30" s="35"/>
      <c r="B30" s="8" t="s">
        <v>69</v>
      </c>
      <c r="C30" s="90"/>
      <c r="D30" s="3" t="e">
        <f>C30/C42</f>
        <v>#DIV/0!</v>
      </c>
      <c r="E30" s="89" t="e">
        <f>(C30)/(IP_Staff_Availability!C5)</f>
        <v>#DIV/0!</v>
      </c>
      <c r="F30" s="89" t="e">
        <f>(C30)/(IP_Staff_Availability!G10)</f>
        <v>#DIV/0!</v>
      </c>
      <c r="G30" s="90"/>
      <c r="H30" s="89" t="e">
        <f>(G30)/(IP_Staff_Availability!C5)</f>
        <v>#DIV/0!</v>
      </c>
      <c r="I30" s="89" t="e">
        <f>(G30)/(IP_Staff_Availability!G10)</f>
        <v>#DIV/0!</v>
      </c>
      <c r="J30" s="91">
        <f t="shared" si="2"/>
        <v>0</v>
      </c>
      <c r="K30" s="35"/>
      <c r="M30" s="5"/>
    </row>
    <row r="31" spans="1:13" x14ac:dyDescent="0.25">
      <c r="A31" s="35"/>
      <c r="B31" s="11" t="s">
        <v>70</v>
      </c>
      <c r="C31" s="89">
        <f>SUM(C27:C30)</f>
        <v>0</v>
      </c>
      <c r="D31" s="3" t="e">
        <f>C31/C42</f>
        <v>#DIV/0!</v>
      </c>
      <c r="E31" s="89" t="e">
        <f>C31/IP_Staff_Availability!C5</f>
        <v>#DIV/0!</v>
      </c>
      <c r="F31" s="89" t="e">
        <f>C31/IP_Staff_Availability!G10</f>
        <v>#DIV/0!</v>
      </c>
      <c r="G31" s="89">
        <f>SUM(G27:G30)</f>
        <v>0</v>
      </c>
      <c r="H31" s="89" t="e">
        <f>G31/IP_Staff_Availability!C5</f>
        <v>#DIV/0!</v>
      </c>
      <c r="I31" s="89" t="e">
        <f>G31/IP_Staff_Availability!G10</f>
        <v>#DIV/0!</v>
      </c>
      <c r="J31" s="91">
        <f t="shared" si="2"/>
        <v>0</v>
      </c>
      <c r="K31" s="35"/>
    </row>
    <row r="32" spans="1:13" x14ac:dyDescent="0.25">
      <c r="A32" s="35"/>
      <c r="B32" s="12" t="s">
        <v>71</v>
      </c>
      <c r="C32" s="92"/>
      <c r="D32" s="7"/>
      <c r="E32" s="92"/>
      <c r="F32" s="92"/>
      <c r="G32" s="92"/>
      <c r="H32" s="92"/>
      <c r="I32" s="92"/>
      <c r="J32" s="93"/>
      <c r="K32" s="35"/>
    </row>
    <row r="33" spans="1:13" x14ac:dyDescent="0.25">
      <c r="A33" s="35"/>
      <c r="B33" s="8" t="s">
        <v>71</v>
      </c>
      <c r="C33" s="90"/>
      <c r="D33" s="3" t="e">
        <f>C33/C42</f>
        <v>#DIV/0!</v>
      </c>
      <c r="E33" s="89" t="e">
        <f>(C33)/(IP_Staff_Availability!C5)</f>
        <v>#DIV/0!</v>
      </c>
      <c r="F33" s="89" t="e">
        <f>(C33)/(IP_Staff_Availability!G10)</f>
        <v>#DIV/0!</v>
      </c>
      <c r="G33" s="111"/>
      <c r="H33" s="89" t="e">
        <f>(G33)/(IP_Staff_Availability!C5)</f>
        <v>#DIV/0!</v>
      </c>
      <c r="I33" s="89" t="e">
        <f>(G33)/(IP_Staff_Availability!G10)</f>
        <v>#DIV/0!</v>
      </c>
      <c r="J33" s="91">
        <f>(G33-C33)</f>
        <v>0</v>
      </c>
      <c r="K33" s="35"/>
    </row>
    <row r="34" spans="1:13" x14ac:dyDescent="0.25">
      <c r="A34" s="35"/>
      <c r="B34" s="12" t="s">
        <v>121</v>
      </c>
      <c r="C34" s="94"/>
      <c r="D34" s="2"/>
      <c r="E34" s="94"/>
      <c r="F34" s="94"/>
      <c r="G34" s="94"/>
      <c r="H34" s="94"/>
      <c r="I34" s="94"/>
      <c r="J34" s="95"/>
      <c r="K34" s="35"/>
    </row>
    <row r="35" spans="1:13" x14ac:dyDescent="0.25">
      <c r="A35" s="35"/>
      <c r="B35" s="8" t="s">
        <v>73</v>
      </c>
      <c r="C35" s="90"/>
      <c r="D35" s="3" t="e">
        <f>C35/C42</f>
        <v>#DIV/0!</v>
      </c>
      <c r="E35" s="89" t="e">
        <f>(C35)/(IP_Staff_Availability!C5)</f>
        <v>#DIV/0!</v>
      </c>
      <c r="F35" s="89" t="e">
        <f>(C35)/(IP_Staff_Availability!G10)</f>
        <v>#DIV/0!</v>
      </c>
      <c r="G35" s="90"/>
      <c r="H35" s="89" t="e">
        <f>(G35)/(IP_Staff_Availability!C5)</f>
        <v>#DIV/0!</v>
      </c>
      <c r="I35" s="89" t="e">
        <f>(G35)/(IP_Staff_Availability!G10)</f>
        <v>#DIV/0!</v>
      </c>
      <c r="J35" s="91">
        <f>(G35-C35)</f>
        <v>0</v>
      </c>
      <c r="K35" s="35"/>
    </row>
    <row r="36" spans="1:13" x14ac:dyDescent="0.25">
      <c r="A36" s="35"/>
      <c r="B36" s="8" t="s">
        <v>119</v>
      </c>
      <c r="C36" s="90"/>
      <c r="D36" s="3" t="e">
        <f>C36/C42</f>
        <v>#DIV/0!</v>
      </c>
      <c r="E36" s="89" t="e">
        <f>(C36)/(IP_Staff_Availability!C5)</f>
        <v>#DIV/0!</v>
      </c>
      <c r="F36" s="89" t="e">
        <f>(C36)/(IP_Staff_Availability!G10)</f>
        <v>#DIV/0!</v>
      </c>
      <c r="G36" s="90"/>
      <c r="H36" s="89" t="e">
        <f>(G36)/(IP_Staff_Availability!C5)</f>
        <v>#DIV/0!</v>
      </c>
      <c r="I36" s="89" t="e">
        <f>(G36)/(IP_Staff_Availability!G10)</f>
        <v>#DIV/0!</v>
      </c>
      <c r="J36" s="91">
        <f t="shared" ref="J36:J37" si="3">(G36-C36)</f>
        <v>0</v>
      </c>
      <c r="K36" s="35"/>
    </row>
    <row r="37" spans="1:13" x14ac:dyDescent="0.25">
      <c r="A37" s="35"/>
      <c r="B37" s="105" t="s">
        <v>120</v>
      </c>
      <c r="C37" s="89">
        <f>SUM(C35:C36)</f>
        <v>0</v>
      </c>
      <c r="D37" s="3" t="e">
        <f>C37/C42</f>
        <v>#DIV/0!</v>
      </c>
      <c r="E37" s="89" t="e">
        <f>C37/IP_Staff_Availability!C5</f>
        <v>#DIV/0!</v>
      </c>
      <c r="F37" s="89" t="e">
        <f>C37/IP_Staff_Availability!G10</f>
        <v>#DIV/0!</v>
      </c>
      <c r="G37" s="89">
        <f>SUM(G35:G36)</f>
        <v>0</v>
      </c>
      <c r="H37" s="89" t="e">
        <f>G37/IP_Staff_Availability!C5</f>
        <v>#DIV/0!</v>
      </c>
      <c r="I37" s="89" t="e">
        <f>G37/IP_Staff_Availability!G10</f>
        <v>#DIV/0!</v>
      </c>
      <c r="J37" s="91">
        <f t="shared" si="3"/>
        <v>0</v>
      </c>
      <c r="K37" s="35"/>
    </row>
    <row r="38" spans="1:13" x14ac:dyDescent="0.25">
      <c r="A38" s="35"/>
      <c r="B38" s="12" t="s">
        <v>74</v>
      </c>
      <c r="C38" s="92"/>
      <c r="D38" s="7"/>
      <c r="E38" s="92"/>
      <c r="F38" s="92"/>
      <c r="G38" s="92"/>
      <c r="H38" s="92"/>
      <c r="I38" s="92"/>
      <c r="J38" s="93"/>
      <c r="K38" s="35"/>
    </row>
    <row r="39" spans="1:13" x14ac:dyDescent="0.25">
      <c r="A39" s="35"/>
      <c r="B39" s="8" t="s">
        <v>74</v>
      </c>
      <c r="C39" s="90"/>
      <c r="D39" s="3" t="e">
        <f>C39/C42</f>
        <v>#DIV/0!</v>
      </c>
      <c r="E39" s="89" t="e">
        <f>(C39)/(IP_Staff_Availability!C5)</f>
        <v>#DIV/0!</v>
      </c>
      <c r="F39" s="89" t="e">
        <f>(C39)/(IP_Staff_Availability!G10)</f>
        <v>#DIV/0!</v>
      </c>
      <c r="G39" s="90"/>
      <c r="H39" s="89" t="e">
        <f>(G39)/(IP_Staff_Availability!C5)</f>
        <v>#DIV/0!</v>
      </c>
      <c r="I39" s="89" t="e">
        <f>(G39)/(IP_Staff_Availability!G10)</f>
        <v>#DIV/0!</v>
      </c>
      <c r="J39" s="91">
        <f>(G39-C39)</f>
        <v>0</v>
      </c>
      <c r="K39" s="35"/>
    </row>
    <row r="40" spans="1:13" x14ac:dyDescent="0.25">
      <c r="A40" s="35"/>
      <c r="B40" s="12" t="s">
        <v>75</v>
      </c>
      <c r="C40" s="92"/>
      <c r="D40" s="7"/>
      <c r="E40" s="92"/>
      <c r="F40" s="92"/>
      <c r="G40" s="92"/>
      <c r="H40" s="92"/>
      <c r="I40" s="92"/>
      <c r="J40" s="93"/>
      <c r="K40" s="35"/>
    </row>
    <row r="41" spans="1:13" x14ac:dyDescent="0.25">
      <c r="A41" s="35"/>
      <c r="B41" s="8" t="s">
        <v>75</v>
      </c>
      <c r="C41" s="90"/>
      <c r="D41" s="3" t="e">
        <f>C41/C42</f>
        <v>#DIV/0!</v>
      </c>
      <c r="E41" s="89" t="e">
        <f>(C41)/(IP_Staff_Availability!C5)</f>
        <v>#DIV/0!</v>
      </c>
      <c r="F41" s="89" t="e">
        <f>(C41)/(IP_Staff_Availability!G10)</f>
        <v>#DIV/0!</v>
      </c>
      <c r="G41" s="90"/>
      <c r="H41" s="89" t="e">
        <f>(G41)/(IP_Staff_Availability!C5)</f>
        <v>#DIV/0!</v>
      </c>
      <c r="I41" s="89" t="e">
        <f>(G41)/(IP_Staff_Availability!G10)</f>
        <v>#DIV/0!</v>
      </c>
      <c r="J41" s="91">
        <f>(G41-C41)</f>
        <v>0</v>
      </c>
      <c r="K41" s="35"/>
    </row>
    <row r="42" spans="1:13" ht="15.75" thickBot="1" x14ac:dyDescent="0.3">
      <c r="A42" s="35"/>
      <c r="B42" s="20" t="s">
        <v>76</v>
      </c>
      <c r="C42" s="96">
        <f t="shared" ref="C42:J42" si="4">C17+C19+C25+C31+C33+C37+C39+C41</f>
        <v>0</v>
      </c>
      <c r="D42" s="13" t="e">
        <f t="shared" si="4"/>
        <v>#DIV/0!</v>
      </c>
      <c r="E42" s="96" t="e">
        <f t="shared" si="4"/>
        <v>#DIV/0!</v>
      </c>
      <c r="F42" s="96" t="e">
        <f t="shared" si="4"/>
        <v>#DIV/0!</v>
      </c>
      <c r="G42" s="96">
        <f t="shared" si="4"/>
        <v>0</v>
      </c>
      <c r="H42" s="96" t="e">
        <f t="shared" si="4"/>
        <v>#DIV/0!</v>
      </c>
      <c r="I42" s="96" t="e">
        <f t="shared" si="4"/>
        <v>#DIV/0!</v>
      </c>
      <c r="J42" s="97">
        <f t="shared" si="4"/>
        <v>0</v>
      </c>
      <c r="K42" s="35"/>
      <c r="M42" s="5"/>
    </row>
    <row r="43" spans="1:13" x14ac:dyDescent="0.25">
      <c r="A43" s="35"/>
      <c r="K43" s="35"/>
    </row>
    <row r="44" spans="1:13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</sheetData>
  <mergeCells count="8">
    <mergeCell ref="B2:J2"/>
    <mergeCell ref="C11:F11"/>
    <mergeCell ref="G11:I11"/>
    <mergeCell ref="B11:B12"/>
    <mergeCell ref="B10:J10"/>
    <mergeCell ref="C3:D3"/>
    <mergeCell ref="B3:B4"/>
    <mergeCell ref="E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FDA9-3A92-4448-83F3-F1DE0860E3A7}">
  <sheetPr codeName="Sheet5"/>
  <dimension ref="A1:G14"/>
  <sheetViews>
    <sheetView showGridLines="0" zoomScale="200" zoomScaleNormal="200" workbookViewId="0">
      <selection activeCell="I6" sqref="I6"/>
    </sheetView>
  </sheetViews>
  <sheetFormatPr defaultRowHeight="15" x14ac:dyDescent="0.25"/>
  <cols>
    <col min="1" max="1" width="3.5703125" customWidth="1"/>
    <col min="2" max="2" width="38.140625" customWidth="1"/>
    <col min="3" max="4" width="9.5703125" customWidth="1"/>
    <col min="5" max="5" width="10.140625" customWidth="1"/>
    <col min="6" max="6" width="14" customWidth="1"/>
    <col min="7" max="7" width="3.7109375" customWidth="1"/>
  </cols>
  <sheetData>
    <row r="1" spans="1:7" ht="15.75" thickBot="1" x14ac:dyDescent="0.3">
      <c r="A1" s="35"/>
      <c r="B1" s="35"/>
      <c r="C1" s="35"/>
      <c r="D1" s="35"/>
      <c r="E1" s="35"/>
      <c r="F1" s="35"/>
      <c r="G1" s="35"/>
    </row>
    <row r="2" spans="1:7" ht="15.75" thickBot="1" x14ac:dyDescent="0.3">
      <c r="A2" s="35"/>
      <c r="B2" s="174" t="s">
        <v>77</v>
      </c>
      <c r="C2" s="175"/>
      <c r="D2" s="175"/>
      <c r="E2" s="175"/>
      <c r="F2" s="176"/>
      <c r="G2" s="35"/>
    </row>
    <row r="3" spans="1:7" ht="27" x14ac:dyDescent="0.25">
      <c r="A3" s="35"/>
      <c r="B3" s="112" t="s">
        <v>48</v>
      </c>
      <c r="C3" s="115" t="s">
        <v>78</v>
      </c>
      <c r="D3" s="39" t="s">
        <v>79</v>
      </c>
      <c r="E3" s="118" t="s">
        <v>51</v>
      </c>
      <c r="F3" s="113" t="s">
        <v>52</v>
      </c>
      <c r="G3" s="35"/>
    </row>
    <row r="4" spans="1:7" x14ac:dyDescent="0.25">
      <c r="A4" s="35"/>
      <c r="B4" s="61" t="s">
        <v>80</v>
      </c>
      <c r="C4" s="116"/>
      <c r="D4" s="3" t="e">
        <f>(C4)/(C12)</f>
        <v>#DIV/0!</v>
      </c>
      <c r="E4" s="119" t="e">
        <f>(C4)/IP_Staff_Availability!C5</f>
        <v>#DIV/0!</v>
      </c>
      <c r="F4" s="23" t="e">
        <f>(C4)/IP_Staff_Availability!G10</f>
        <v>#DIV/0!</v>
      </c>
      <c r="G4" s="35"/>
    </row>
    <row r="5" spans="1:7" x14ac:dyDescent="0.25">
      <c r="A5" s="35"/>
      <c r="B5" s="61" t="s">
        <v>81</v>
      </c>
      <c r="C5" s="116"/>
      <c r="D5" s="3" t="e">
        <f>(C5)/(C12)</f>
        <v>#DIV/0!</v>
      </c>
      <c r="E5" s="119" t="e">
        <f>(C5)/IP_Staff_Availability!C5</f>
        <v>#DIV/0!</v>
      </c>
      <c r="F5" s="23" t="e">
        <f>(C5)/IP_Staff_Availability!G10</f>
        <v>#DIV/0!</v>
      </c>
      <c r="G5" s="35"/>
    </row>
    <row r="6" spans="1:7" x14ac:dyDescent="0.25">
      <c r="A6" s="35"/>
      <c r="B6" s="8" t="s">
        <v>82</v>
      </c>
      <c r="C6" s="116"/>
      <c r="D6" s="3" t="e">
        <f>(C6)/(C12)</f>
        <v>#DIV/0!</v>
      </c>
      <c r="E6" s="119" t="e">
        <f>(C6)/IP_Staff_Availability!C5</f>
        <v>#DIV/0!</v>
      </c>
      <c r="F6" s="23" t="e">
        <f>(C6)/IP_Staff_Availability!G10</f>
        <v>#DIV/0!</v>
      </c>
      <c r="G6" s="35"/>
    </row>
    <row r="7" spans="1:7" x14ac:dyDescent="0.25">
      <c r="A7" s="35"/>
      <c r="B7" s="61" t="s">
        <v>83</v>
      </c>
      <c r="C7" s="116"/>
      <c r="D7" s="3" t="e">
        <f>(C7)/(C12)</f>
        <v>#DIV/0!</v>
      </c>
      <c r="E7" s="119" t="e">
        <f>(C7)/IP_Staff_Availability!C5</f>
        <v>#DIV/0!</v>
      </c>
      <c r="F7" s="23" t="e">
        <f>(C7)/IP_Staff_Availability!G10</f>
        <v>#DIV/0!</v>
      </c>
      <c r="G7" s="35"/>
    </row>
    <row r="8" spans="1:7" x14ac:dyDescent="0.25">
      <c r="A8" s="35"/>
      <c r="B8" s="8" t="s">
        <v>84</v>
      </c>
      <c r="C8" s="116"/>
      <c r="D8" s="3" t="e">
        <f>(C8)/(C12)</f>
        <v>#DIV/0!</v>
      </c>
      <c r="E8" s="119" t="e">
        <f>(C8)/IP_Staff_Availability!C5</f>
        <v>#DIV/0!</v>
      </c>
      <c r="F8" s="23" t="e">
        <f>(C8)/IP_Staff_Availability!G10</f>
        <v>#DIV/0!</v>
      </c>
      <c r="G8" s="35"/>
    </row>
    <row r="9" spans="1:7" x14ac:dyDescent="0.25">
      <c r="A9" s="35"/>
      <c r="B9" s="110" t="s">
        <v>85</v>
      </c>
      <c r="C9" s="116"/>
      <c r="D9" s="3" t="e">
        <f>(C9)/(C12)</f>
        <v>#DIV/0!</v>
      </c>
      <c r="E9" s="119" t="e">
        <f>(C9)/IP_Staff_Availability!C5</f>
        <v>#DIV/0!</v>
      </c>
      <c r="F9" s="23" t="e">
        <f>(C9)/IP_Staff_Availability!G10</f>
        <v>#DIV/0!</v>
      </c>
      <c r="G9" s="35"/>
    </row>
    <row r="10" spans="1:7" x14ac:dyDescent="0.25">
      <c r="A10" s="35"/>
      <c r="B10" s="61" t="s">
        <v>86</v>
      </c>
      <c r="C10" s="116"/>
      <c r="D10" s="3" t="e">
        <f>(C10)/(C12)</f>
        <v>#DIV/0!</v>
      </c>
      <c r="E10" s="119" t="e">
        <f>(C10)/IP_Staff_Availability!C5</f>
        <v>#DIV/0!</v>
      </c>
      <c r="F10" s="23" t="e">
        <f>(C10)/IP_Staff_Availability!G10</f>
        <v>#DIV/0!</v>
      </c>
      <c r="G10" s="35"/>
    </row>
    <row r="11" spans="1:7" x14ac:dyDescent="0.25">
      <c r="A11" s="35"/>
      <c r="B11" s="8" t="s">
        <v>87</v>
      </c>
      <c r="C11" s="116"/>
      <c r="D11" s="3" t="e">
        <f>(C11)/(C12)</f>
        <v>#DIV/0!</v>
      </c>
      <c r="E11" s="119" t="e">
        <f>(C11)/IP_Staff_Availability!C5</f>
        <v>#DIV/0!</v>
      </c>
      <c r="F11" s="23" t="e">
        <f>(C11)/IP_Staff_Availability!G10</f>
        <v>#DIV/0!</v>
      </c>
      <c r="G11" s="35"/>
    </row>
    <row r="12" spans="1:7" ht="15.75" thickBot="1" x14ac:dyDescent="0.3">
      <c r="A12" s="35"/>
      <c r="B12" s="20" t="s">
        <v>88</v>
      </c>
      <c r="C12" s="117">
        <f>SUM(C4:C11)</f>
        <v>0</v>
      </c>
      <c r="D12" s="13" t="e">
        <f>(C12)/(C12)</f>
        <v>#DIV/0!</v>
      </c>
      <c r="E12" s="120" t="e">
        <f>SUM(E4:E11)</f>
        <v>#DIV/0!</v>
      </c>
      <c r="F12" s="114" t="e">
        <f>(C12)/IP_Staff_Availability!G10</f>
        <v>#DIV/0!</v>
      </c>
      <c r="G12" s="35"/>
    </row>
    <row r="13" spans="1:7" x14ac:dyDescent="0.25">
      <c r="A13" s="35"/>
      <c r="C13" s="5"/>
      <c r="D13" s="5"/>
      <c r="G13" s="35"/>
    </row>
    <row r="14" spans="1:7" x14ac:dyDescent="0.25">
      <c r="A14" s="35"/>
      <c r="B14" s="35"/>
      <c r="C14" s="35"/>
      <c r="D14" s="35"/>
      <c r="E14" s="35"/>
      <c r="F14" s="35"/>
      <c r="G14" s="35"/>
    </row>
  </sheetData>
  <sortState xmlns:xlrd2="http://schemas.microsoft.com/office/spreadsheetml/2017/richdata2" ref="B17:C25">
    <sortCondition ref="C17:C25"/>
  </sortState>
  <mergeCells count="1">
    <mergeCell ref="B2:F2"/>
  </mergeCells>
  <pageMargins left="0.7" right="0.7" top="0.75" bottom="0.75" header="0.3" footer="0.3"/>
  <ignoredErrors>
    <ignoredError sqref="F12 D5 D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253C-1F3E-4665-9895-76B647DDF3AE}">
  <sheetPr codeName="Sheet6"/>
  <dimension ref="A1:O29"/>
  <sheetViews>
    <sheetView showGridLines="0" topLeftCell="B1" zoomScale="240" zoomScaleNormal="240" workbookViewId="0">
      <selection activeCell="F7" sqref="F7"/>
    </sheetView>
  </sheetViews>
  <sheetFormatPr defaultRowHeight="15" x14ac:dyDescent="0.25"/>
  <cols>
    <col min="1" max="1" width="4.28515625" customWidth="1"/>
    <col min="2" max="2" width="37.28515625" customWidth="1"/>
    <col min="3" max="3" width="13.28515625" customWidth="1"/>
    <col min="4" max="4" width="10.7109375" customWidth="1"/>
    <col min="5" max="5" width="4.5703125" customWidth="1"/>
    <col min="6" max="6" width="15.140625" customWidth="1"/>
    <col min="8" max="8" width="9.42578125" customWidth="1"/>
    <col min="9" max="9" width="24.85546875" customWidth="1"/>
    <col min="10" max="10" width="12.85546875" customWidth="1"/>
    <col min="11" max="11" width="10.28515625" customWidth="1"/>
    <col min="12" max="12" width="42.28515625" customWidth="1"/>
    <col min="13" max="13" width="29.140625" customWidth="1"/>
    <col min="14" max="14" width="35" customWidth="1"/>
    <col min="15" max="15" width="41.28515625" customWidth="1"/>
  </cols>
  <sheetData>
    <row r="1" spans="1:8" ht="15.75" thickBot="1" x14ac:dyDescent="0.3">
      <c r="A1" s="35"/>
      <c r="B1" s="35"/>
      <c r="C1" s="35"/>
      <c r="D1" s="35"/>
      <c r="E1" s="35"/>
    </row>
    <row r="2" spans="1:8" ht="15.75" thickBot="1" x14ac:dyDescent="0.3">
      <c r="A2" s="35"/>
      <c r="B2" s="177" t="s">
        <v>89</v>
      </c>
      <c r="C2" s="178"/>
      <c r="D2" s="179"/>
      <c r="E2" s="35"/>
    </row>
    <row r="3" spans="1:8" x14ac:dyDescent="0.25">
      <c r="A3" s="35"/>
      <c r="B3" s="51"/>
      <c r="C3" s="52" t="s">
        <v>90</v>
      </c>
      <c r="D3" s="53" t="s">
        <v>91</v>
      </c>
      <c r="E3" s="35"/>
    </row>
    <row r="4" spans="1:8" x14ac:dyDescent="0.25">
      <c r="A4" s="35"/>
      <c r="B4" s="21" t="s">
        <v>92</v>
      </c>
      <c r="C4" s="54">
        <f>IP_Staff_Availability!C5</f>
        <v>0</v>
      </c>
      <c r="D4" s="23">
        <f>(Time_Allocation_Maintenance!C42+Time_Allocation_Maintenance!J42+Time_Allocation_Crisis!C12)/IP_Staff_Availability!C10</f>
        <v>0</v>
      </c>
      <c r="E4" s="35"/>
    </row>
    <row r="5" spans="1:8" x14ac:dyDescent="0.25">
      <c r="A5" s="35"/>
      <c r="B5" s="8" t="s">
        <v>93</v>
      </c>
      <c r="C5" s="54">
        <f>IP_Staff_Availability!C11</f>
        <v>0</v>
      </c>
      <c r="D5" s="23">
        <f>(D4)*(IP_Staff_Availability!C10)</f>
        <v>0</v>
      </c>
      <c r="E5" s="35"/>
      <c r="F5" s="34"/>
      <c r="H5" s="5"/>
    </row>
    <row r="6" spans="1:8" x14ac:dyDescent="0.25">
      <c r="A6" s="35"/>
      <c r="B6" s="8" t="s">
        <v>94</v>
      </c>
      <c r="C6" s="22">
        <f>Time_Allocation_Maintenance!C42+Time_Allocation_Crisis!C12</f>
        <v>0</v>
      </c>
      <c r="D6" s="23">
        <f>Time_Allocation_Maintenance!G42+Time_Allocation_Crisis!C12</f>
        <v>0</v>
      </c>
      <c r="E6" s="35"/>
    </row>
    <row r="7" spans="1:8" x14ac:dyDescent="0.25">
      <c r="A7" s="35"/>
      <c r="B7" s="8" t="s">
        <v>131</v>
      </c>
      <c r="C7" s="3" t="e">
        <f>(Time_Allocation_Maintenance!C42+Time_Allocation_Crisis!C12)/IP_Staff_Availability!C11</f>
        <v>#DIV/0!</v>
      </c>
      <c r="D7" s="19">
        <v>1</v>
      </c>
      <c r="E7" s="35"/>
      <c r="H7" s="5"/>
    </row>
    <row r="8" spans="1:8" x14ac:dyDescent="0.25">
      <c r="A8" s="35"/>
      <c r="B8" s="104" t="s">
        <v>127</v>
      </c>
      <c r="C8" s="3" t="e">
        <f>Time_Allocation_Maintenance!C42/(Time_Allocation_Maintenance!C42+Time_Allocation_Crisis!C12)</f>
        <v>#DIV/0!</v>
      </c>
      <c r="D8" s="19" t="e">
        <f>Time_Allocation_Maintenance!G42/(Time_Allocation_Maintenance!G42+Time_Allocation_Crisis!C12)</f>
        <v>#DIV/0!</v>
      </c>
      <c r="E8" s="35"/>
    </row>
    <row r="9" spans="1:8" x14ac:dyDescent="0.25">
      <c r="A9" s="35"/>
      <c r="B9" s="104" t="s">
        <v>128</v>
      </c>
      <c r="C9" s="3" t="e">
        <f>(Time_Allocation_Crisis!C12)/(Time_Allocation_Maintenance!C42+Time_Allocation_Crisis!C12)</f>
        <v>#DIV/0!</v>
      </c>
      <c r="D9" s="19" t="e">
        <f>Time_Allocation_Crisis!C12/(Time_Allocation_Maintenance!G42+Time_Allocation_Crisis!C12)</f>
        <v>#DIV/0!</v>
      </c>
      <c r="E9" s="35"/>
    </row>
    <row r="10" spans="1:8" x14ac:dyDescent="0.25">
      <c r="A10" s="35"/>
      <c r="B10" s="104" t="s">
        <v>97</v>
      </c>
      <c r="C10" s="3" t="e">
        <f>Time_Allocation_Maintenance!C42/Time_Allocation_Maintenance!G42</f>
        <v>#DIV/0!</v>
      </c>
      <c r="D10" s="19">
        <v>1</v>
      </c>
      <c r="E10" s="35"/>
      <c r="H10" s="5"/>
    </row>
    <row r="11" spans="1:8" ht="15.75" thickBot="1" x14ac:dyDescent="0.3">
      <c r="A11" s="35"/>
      <c r="B11" s="109" t="s">
        <v>98</v>
      </c>
      <c r="C11" s="13" t="e">
        <f>C4/D4</f>
        <v>#DIV/0!</v>
      </c>
      <c r="D11" s="19">
        <v>1</v>
      </c>
      <c r="E11" s="35"/>
    </row>
    <row r="12" spans="1:8" x14ac:dyDescent="0.25">
      <c r="A12" s="35"/>
      <c r="E12" s="42"/>
    </row>
    <row r="13" spans="1:8" x14ac:dyDescent="0.25">
      <c r="A13" s="35"/>
      <c r="B13" s="35"/>
      <c r="C13" s="35"/>
      <c r="D13" s="35"/>
      <c r="E13" s="35"/>
    </row>
    <row r="15" spans="1:8" ht="18.75" customHeight="1" x14ac:dyDescent="0.25"/>
    <row r="21" spans="12:15" x14ac:dyDescent="0.25">
      <c r="L21" s="66" t="s">
        <v>89</v>
      </c>
      <c r="M21" s="71" t="s">
        <v>99</v>
      </c>
      <c r="N21" s="75" t="s">
        <v>100</v>
      </c>
      <c r="O21" s="71" t="s">
        <v>101</v>
      </c>
    </row>
    <row r="22" spans="12:15" x14ac:dyDescent="0.25">
      <c r="L22" s="67" t="s">
        <v>102</v>
      </c>
      <c r="M22" s="68">
        <v>1.4</v>
      </c>
      <c r="N22" s="72">
        <v>1.4</v>
      </c>
      <c r="O22" s="68">
        <v>3.2</v>
      </c>
    </row>
    <row r="23" spans="12:15" x14ac:dyDescent="0.25">
      <c r="L23" s="67" t="s">
        <v>93</v>
      </c>
      <c r="M23" s="70">
        <v>2508.8000000000002</v>
      </c>
      <c r="N23" s="73">
        <v>2508.8000000000002</v>
      </c>
      <c r="O23" s="70">
        <v>3961.4</v>
      </c>
    </row>
    <row r="24" spans="12:15" x14ac:dyDescent="0.25">
      <c r="L24" s="67" t="s">
        <v>94</v>
      </c>
      <c r="M24" s="70">
        <v>2764</v>
      </c>
      <c r="N24" s="73">
        <v>3961.4</v>
      </c>
      <c r="O24" s="70">
        <v>3961.4</v>
      </c>
    </row>
    <row r="25" spans="12:15" x14ac:dyDescent="0.25">
      <c r="L25" s="67" t="s">
        <v>103</v>
      </c>
      <c r="M25" s="69">
        <v>1.1000000000000001</v>
      </c>
      <c r="N25" s="74">
        <v>1.58</v>
      </c>
      <c r="O25" s="69">
        <v>1</v>
      </c>
    </row>
    <row r="26" spans="12:15" x14ac:dyDescent="0.25">
      <c r="L26" s="67" t="s">
        <v>95</v>
      </c>
      <c r="M26" s="69">
        <v>0.66</v>
      </c>
      <c r="N26" s="74">
        <v>0.76</v>
      </c>
      <c r="O26" s="69">
        <v>0.76</v>
      </c>
    </row>
    <row r="27" spans="12:15" x14ac:dyDescent="0.25">
      <c r="L27" s="67" t="s">
        <v>96</v>
      </c>
      <c r="M27" s="69">
        <v>0.34</v>
      </c>
      <c r="N27" s="74">
        <v>0.24</v>
      </c>
      <c r="O27" s="69">
        <v>0.24</v>
      </c>
    </row>
    <row r="28" spans="12:15" x14ac:dyDescent="0.25">
      <c r="L28" s="67" t="s">
        <v>97</v>
      </c>
      <c r="M28" s="69">
        <v>0.6</v>
      </c>
      <c r="N28" s="72" t="s">
        <v>104</v>
      </c>
      <c r="O28" s="69">
        <v>1</v>
      </c>
    </row>
    <row r="29" spans="12:15" ht="29.25" customHeight="1" x14ac:dyDescent="0.25">
      <c r="L29" s="67" t="s">
        <v>98</v>
      </c>
      <c r="M29" s="69">
        <v>0.44</v>
      </c>
      <c r="N29" s="72" t="s">
        <v>104</v>
      </c>
      <c r="O29" s="69">
        <v>1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5D38-3947-467D-B709-D96CB3DB353B}">
  <dimension ref="A1:Y203"/>
  <sheetViews>
    <sheetView showGridLines="0" tabSelected="1" zoomScaleNormal="100" workbookViewId="0">
      <selection activeCell="Q5" sqref="Q5"/>
    </sheetView>
  </sheetViews>
  <sheetFormatPr defaultRowHeight="15" x14ac:dyDescent="0.25"/>
  <cols>
    <col min="1" max="1" width="4.42578125" customWidth="1"/>
    <col min="2" max="2" width="11.28515625" customWidth="1"/>
    <col min="13" max="13" width="9.140625" customWidth="1"/>
    <col min="20" max="20" width="9.140625" customWidth="1"/>
    <col min="21" max="21" width="19" customWidth="1"/>
    <col min="22" max="22" width="15.42578125" customWidth="1"/>
    <col min="23" max="23" width="16.5703125" customWidth="1"/>
    <col min="24" max="24" width="9.140625" customWidth="1"/>
    <col min="25" max="25" width="5.7109375" customWidth="1"/>
    <col min="26" max="26" width="5.28515625" customWidth="1"/>
    <col min="28" max="28" width="21.140625" customWidth="1"/>
    <col min="29" max="29" width="15.42578125" customWidth="1"/>
    <col min="31" max="31" width="19.140625" customWidth="1"/>
    <col min="32" max="32" width="4.5703125" customWidth="1"/>
  </cols>
  <sheetData>
    <row r="1" spans="1:25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x14ac:dyDescent="0.25">
      <c r="A2" s="121"/>
      <c r="Y2" s="121"/>
    </row>
    <row r="3" spans="1:25" x14ac:dyDescent="0.25">
      <c r="A3" s="121"/>
      <c r="T3" s="181" t="s">
        <v>133</v>
      </c>
      <c r="U3" s="181"/>
      <c r="V3" s="181"/>
      <c r="W3" s="181"/>
      <c r="X3" s="181"/>
      <c r="Y3" s="121"/>
    </row>
    <row r="4" spans="1:25" ht="54" x14ac:dyDescent="0.25">
      <c r="A4" s="121"/>
      <c r="T4" s="58" t="s">
        <v>112</v>
      </c>
      <c r="U4" s="122" t="s">
        <v>113</v>
      </c>
      <c r="V4" s="122" t="s">
        <v>111</v>
      </c>
      <c r="W4" s="7" t="s">
        <v>114</v>
      </c>
      <c r="X4" s="122" t="s">
        <v>115</v>
      </c>
      <c r="Y4" s="121"/>
    </row>
    <row r="5" spans="1:25" x14ac:dyDescent="0.25">
      <c r="A5" s="121"/>
      <c r="T5" s="58" t="s">
        <v>91</v>
      </c>
      <c r="U5" s="60">
        <f>Time_Allocation_Maintenance!C42</f>
        <v>0</v>
      </c>
      <c r="V5" s="60">
        <f>Time_Allocation_Crisis!C12</f>
        <v>0</v>
      </c>
      <c r="W5" s="60">
        <f>Time_Allocation_Maintenance!$J$42</f>
        <v>0</v>
      </c>
      <c r="X5" s="60">
        <f>IP_Staff_Availability!C11</f>
        <v>0</v>
      </c>
      <c r="Y5" s="121"/>
    </row>
    <row r="6" spans="1:25" x14ac:dyDescent="0.25">
      <c r="A6" s="121"/>
      <c r="T6" s="58" t="s">
        <v>90</v>
      </c>
      <c r="U6" s="60">
        <f>Time_Allocation_Maintenance!C42</f>
        <v>0</v>
      </c>
      <c r="V6" s="60">
        <f>Time_Allocation_Crisis!C12</f>
        <v>0</v>
      </c>
      <c r="W6" s="123">
        <v>0</v>
      </c>
      <c r="X6" s="60">
        <f>IP_Staff_Availability!C11</f>
        <v>0</v>
      </c>
      <c r="Y6" s="121"/>
    </row>
    <row r="7" spans="1:25" x14ac:dyDescent="0.25">
      <c r="A7" s="121"/>
      <c r="Y7" s="121"/>
    </row>
    <row r="8" spans="1:25" x14ac:dyDescent="0.25">
      <c r="A8" s="121"/>
      <c r="Y8" s="121"/>
    </row>
    <row r="9" spans="1:25" x14ac:dyDescent="0.25">
      <c r="A9" s="121"/>
      <c r="Y9" s="121"/>
    </row>
    <row r="10" spans="1:25" x14ac:dyDescent="0.25">
      <c r="A10" s="121"/>
      <c r="Y10" s="121"/>
    </row>
    <row r="11" spans="1:25" x14ac:dyDescent="0.25">
      <c r="A11" s="121"/>
      <c r="Y11" s="121"/>
    </row>
    <row r="12" spans="1:25" x14ac:dyDescent="0.25">
      <c r="A12" s="121"/>
      <c r="Y12" s="121"/>
    </row>
    <row r="13" spans="1:25" x14ac:dyDescent="0.25">
      <c r="A13" s="121"/>
      <c r="Y13" s="121"/>
    </row>
    <row r="14" spans="1:25" x14ac:dyDescent="0.25">
      <c r="A14" s="121"/>
      <c r="Y14" s="121"/>
    </row>
    <row r="15" spans="1:25" x14ac:dyDescent="0.25">
      <c r="A15" s="121"/>
      <c r="Y15" s="121"/>
    </row>
    <row r="16" spans="1:25" x14ac:dyDescent="0.25">
      <c r="A16" s="121"/>
      <c r="Y16" s="121"/>
    </row>
    <row r="17" spans="1:25" x14ac:dyDescent="0.25">
      <c r="A17" s="121"/>
      <c r="Y17" s="121"/>
    </row>
    <row r="18" spans="1:25" ht="24.75" customHeight="1" x14ac:dyDescent="0.25">
      <c r="A18" s="121"/>
      <c r="Y18" s="121"/>
    </row>
    <row r="19" spans="1:25" x14ac:dyDescent="0.25">
      <c r="A19" s="121"/>
      <c r="Y19" s="121"/>
    </row>
    <row r="20" spans="1:25" x14ac:dyDescent="0.25">
      <c r="A20" s="121"/>
      <c r="Y20" s="121"/>
    </row>
    <row r="21" spans="1:25" x14ac:dyDescent="0.25">
      <c r="A21" s="121"/>
      <c r="Y21" s="121"/>
    </row>
    <row r="22" spans="1:25" x14ac:dyDescent="0.25">
      <c r="A22" s="121"/>
      <c r="Y22" s="121"/>
    </row>
    <row r="23" spans="1:25" x14ac:dyDescent="0.25">
      <c r="A23" s="121"/>
      <c r="Y23" s="121"/>
    </row>
    <row r="24" spans="1:25" x14ac:dyDescent="0.25">
      <c r="A24" s="121"/>
      <c r="Y24" s="121"/>
    </row>
    <row r="25" spans="1:25" x14ac:dyDescent="0.25">
      <c r="A25" s="121"/>
      <c r="Y25" s="121"/>
    </row>
    <row r="26" spans="1:25" x14ac:dyDescent="0.25">
      <c r="A26" s="121"/>
      <c r="Y26" s="121"/>
    </row>
    <row r="27" spans="1:25" x14ac:dyDescent="0.25">
      <c r="A27" s="121"/>
      <c r="Y27" s="121"/>
    </row>
    <row r="28" spans="1:25" x14ac:dyDescent="0.25">
      <c r="A28" s="121"/>
      <c r="Y28" s="121"/>
    </row>
    <row r="29" spans="1:25" x14ac:dyDescent="0.25">
      <c r="A29" s="121"/>
      <c r="Y29" s="121"/>
    </row>
    <row r="30" spans="1:25" x14ac:dyDescent="0.25">
      <c r="A30" s="121"/>
      <c r="Y30" s="121"/>
    </row>
    <row r="31" spans="1:25" x14ac:dyDescent="0.25">
      <c r="A31" s="121"/>
      <c r="Y31" s="121"/>
    </row>
    <row r="32" spans="1:25" x14ac:dyDescent="0.25">
      <c r="A32" s="121"/>
      <c r="Y32" s="121"/>
    </row>
    <row r="33" spans="1:25" x14ac:dyDescent="0.25">
      <c r="A33" s="121"/>
      <c r="Y33" s="121"/>
    </row>
    <row r="34" spans="1:25" x14ac:dyDescent="0.25">
      <c r="A34" s="121"/>
      <c r="Y34" s="121"/>
    </row>
    <row r="35" spans="1:25" x14ac:dyDescent="0.25">
      <c r="A35" s="121"/>
      <c r="Y35" s="121"/>
    </row>
    <row r="36" spans="1:25" x14ac:dyDescent="0.25">
      <c r="A36" s="121"/>
      <c r="Y36" s="121"/>
    </row>
    <row r="37" spans="1:25" x14ac:dyDescent="0.25">
      <c r="A37" s="121"/>
      <c r="U37" s="180" t="s">
        <v>132</v>
      </c>
      <c r="V37" s="180"/>
      <c r="Y37" s="121"/>
    </row>
    <row r="38" spans="1:25" x14ac:dyDescent="0.25">
      <c r="A38" s="121"/>
      <c r="U38" s="58" t="s">
        <v>116</v>
      </c>
      <c r="V38" s="59" t="s">
        <v>117</v>
      </c>
      <c r="Y38" s="121"/>
    </row>
    <row r="39" spans="1:25" x14ac:dyDescent="0.25">
      <c r="A39" s="121"/>
      <c r="U39" s="58" t="s">
        <v>54</v>
      </c>
      <c r="V39" s="60">
        <f>Time_Allocation_Maintenance!C17</f>
        <v>0</v>
      </c>
      <c r="Y39" s="121"/>
    </row>
    <row r="40" spans="1:25" x14ac:dyDescent="0.25">
      <c r="A40" s="121"/>
      <c r="U40" s="58" t="s">
        <v>33</v>
      </c>
      <c r="V40" s="60">
        <f>Time_Allocation_Maintenance!D8</f>
        <v>0</v>
      </c>
      <c r="Y40" s="121"/>
    </row>
    <row r="41" spans="1:25" x14ac:dyDescent="0.25">
      <c r="A41" s="121"/>
      <c r="U41" s="58" t="s">
        <v>108</v>
      </c>
      <c r="V41" s="60">
        <f>Time_Allocation_Maintenance!C25</f>
        <v>0</v>
      </c>
      <c r="Y41" s="121"/>
    </row>
    <row r="42" spans="1:25" x14ac:dyDescent="0.25">
      <c r="A42" s="121"/>
      <c r="U42" s="58" t="s">
        <v>109</v>
      </c>
      <c r="V42" s="60">
        <f>Time_Allocation_Maintenance!C31</f>
        <v>0</v>
      </c>
      <c r="Y42" s="121"/>
    </row>
    <row r="43" spans="1:25" x14ac:dyDescent="0.25">
      <c r="A43" s="121"/>
      <c r="U43" s="58" t="s">
        <v>118</v>
      </c>
      <c r="V43" s="60">
        <f>Time_Allocation_Maintenance!C33</f>
        <v>0</v>
      </c>
      <c r="Y43" s="121"/>
    </row>
    <row r="44" spans="1:25" x14ac:dyDescent="0.25">
      <c r="A44" s="121"/>
      <c r="U44" s="58" t="s">
        <v>72</v>
      </c>
      <c r="V44" s="60">
        <f>Time_Allocation_Maintenance!C37</f>
        <v>0</v>
      </c>
      <c r="Y44" s="121"/>
    </row>
    <row r="45" spans="1:25" x14ac:dyDescent="0.25">
      <c r="A45" s="121"/>
      <c r="U45" s="58" t="s">
        <v>74</v>
      </c>
      <c r="V45" s="60">
        <f>Time_Allocation_Maintenance!C39</f>
        <v>0</v>
      </c>
      <c r="Y45" s="121"/>
    </row>
    <row r="46" spans="1:25" x14ac:dyDescent="0.25">
      <c r="A46" s="121"/>
      <c r="U46" s="58" t="s">
        <v>75</v>
      </c>
      <c r="V46" s="60">
        <f>Time_Allocation_Maintenance!C41</f>
        <v>0</v>
      </c>
      <c r="Y46" s="121"/>
    </row>
    <row r="47" spans="1:25" x14ac:dyDescent="0.25">
      <c r="A47" s="121"/>
      <c r="Y47" s="121"/>
    </row>
    <row r="48" spans="1:25" x14ac:dyDescent="0.25">
      <c r="A48" s="121"/>
      <c r="Y48" s="121"/>
    </row>
    <row r="49" spans="1:25" x14ac:dyDescent="0.25">
      <c r="A49" s="121"/>
      <c r="Y49" s="121"/>
    </row>
    <row r="50" spans="1:25" x14ac:dyDescent="0.25">
      <c r="A50" s="121"/>
      <c r="Y50" s="121"/>
    </row>
    <row r="51" spans="1:25" x14ac:dyDescent="0.25">
      <c r="A51" s="121"/>
      <c r="Y51" s="121"/>
    </row>
    <row r="52" spans="1:25" x14ac:dyDescent="0.25">
      <c r="A52" s="121"/>
      <c r="Y52" s="121"/>
    </row>
    <row r="53" spans="1:25" x14ac:dyDescent="0.25">
      <c r="A53" s="121"/>
      <c r="Y53" s="121"/>
    </row>
    <row r="54" spans="1:25" x14ac:dyDescent="0.25">
      <c r="A54" s="121"/>
      <c r="Y54" s="121"/>
    </row>
    <row r="55" spans="1:25" x14ac:dyDescent="0.25">
      <c r="A55" s="121"/>
      <c r="Y55" s="121"/>
    </row>
    <row r="56" spans="1:25" x14ac:dyDescent="0.25">
      <c r="A56" s="121"/>
      <c r="Y56" s="121"/>
    </row>
    <row r="57" spans="1:25" x14ac:dyDescent="0.25">
      <c r="A57" s="121"/>
      <c r="Y57" s="121"/>
    </row>
    <row r="58" spans="1:25" x14ac:dyDescent="0.25">
      <c r="A58" s="121"/>
      <c r="Y58" s="121"/>
    </row>
    <row r="59" spans="1:25" x14ac:dyDescent="0.25">
      <c r="A59" s="121"/>
      <c r="Y59" s="121"/>
    </row>
    <row r="60" spans="1:25" x14ac:dyDescent="0.25">
      <c r="A60" s="121"/>
      <c r="Y60" s="121"/>
    </row>
    <row r="61" spans="1:25" x14ac:dyDescent="0.25">
      <c r="A61" s="121"/>
      <c r="Y61" s="121"/>
    </row>
    <row r="62" spans="1:25" x14ac:dyDescent="0.25">
      <c r="A62" s="121"/>
      <c r="Y62" s="121"/>
    </row>
    <row r="63" spans="1:25" x14ac:dyDescent="0.25">
      <c r="A63" s="121"/>
      <c r="Y63" s="121"/>
    </row>
    <row r="64" spans="1:25" x14ac:dyDescent="0.25">
      <c r="A64" s="121"/>
      <c r="Y64" s="121"/>
    </row>
    <row r="65" spans="1:25" x14ac:dyDescent="0.25">
      <c r="A65" s="121"/>
      <c r="Y65" s="121"/>
    </row>
    <row r="66" spans="1:25" x14ac:dyDescent="0.25">
      <c r="A66" s="121"/>
      <c r="Y66" s="121"/>
    </row>
    <row r="67" spans="1:25" x14ac:dyDescent="0.25">
      <c r="A67" s="121"/>
      <c r="Y67" s="121"/>
    </row>
    <row r="68" spans="1:25" x14ac:dyDescent="0.25">
      <c r="A68" s="121"/>
      <c r="Y68" s="121"/>
    </row>
    <row r="69" spans="1:25" x14ac:dyDescent="0.25">
      <c r="A69" s="121"/>
      <c r="Y69" s="121"/>
    </row>
    <row r="70" spans="1:25" x14ac:dyDescent="0.25">
      <c r="A70" s="121"/>
      <c r="Y70" s="121"/>
    </row>
    <row r="71" spans="1:25" x14ac:dyDescent="0.25">
      <c r="A71" s="121"/>
      <c r="U71" s="180" t="s">
        <v>134</v>
      </c>
      <c r="V71" s="180"/>
      <c r="W71" s="180"/>
      <c r="Y71" s="121"/>
    </row>
    <row r="72" spans="1:25" x14ac:dyDescent="0.25">
      <c r="A72" s="121"/>
      <c r="U72" s="58" t="s">
        <v>116</v>
      </c>
      <c r="V72" s="58" t="s">
        <v>90</v>
      </c>
      <c r="W72" s="58" t="s">
        <v>91</v>
      </c>
      <c r="Y72" s="121"/>
    </row>
    <row r="73" spans="1:25" x14ac:dyDescent="0.25">
      <c r="A73" s="121"/>
      <c r="U73" s="58" t="s">
        <v>54</v>
      </c>
      <c r="V73" s="59">
        <f>Time_Allocation_Maintenance!C17</f>
        <v>0</v>
      </c>
      <c r="W73" s="59">
        <f>Time_Allocation_Maintenance!G17</f>
        <v>0</v>
      </c>
      <c r="Y73" s="121"/>
    </row>
    <row r="74" spans="1:25" x14ac:dyDescent="0.25">
      <c r="A74" s="121"/>
      <c r="U74" s="58" t="s">
        <v>33</v>
      </c>
      <c r="V74" s="59">
        <f>Time_Allocation_Maintenance!D8</f>
        <v>0</v>
      </c>
      <c r="W74" s="59">
        <f>Time_Allocation_Maintenance!I8</f>
        <v>0</v>
      </c>
      <c r="Y74" s="121"/>
    </row>
    <row r="75" spans="1:25" x14ac:dyDescent="0.25">
      <c r="A75" s="121"/>
      <c r="U75" s="58" t="s">
        <v>108</v>
      </c>
      <c r="V75" s="59">
        <f>Time_Allocation_Maintenance!C25</f>
        <v>0</v>
      </c>
      <c r="W75" s="59">
        <f>Time_Allocation_Maintenance!G25</f>
        <v>0</v>
      </c>
      <c r="Y75" s="121"/>
    </row>
    <row r="76" spans="1:25" x14ac:dyDescent="0.25">
      <c r="A76" s="121"/>
      <c r="U76" s="58" t="s">
        <v>65</v>
      </c>
      <c r="V76" s="59">
        <f>Time_Allocation_Maintenance!C31</f>
        <v>0</v>
      </c>
      <c r="W76" s="59">
        <f>Time_Allocation_Maintenance!G31</f>
        <v>0</v>
      </c>
      <c r="Y76" s="121"/>
    </row>
    <row r="77" spans="1:25" x14ac:dyDescent="0.25">
      <c r="A77" s="121"/>
      <c r="U77" s="58" t="s">
        <v>71</v>
      </c>
      <c r="V77" s="59">
        <f>Time_Allocation_Maintenance!C33</f>
        <v>0</v>
      </c>
      <c r="W77" s="59">
        <f>Time_Allocation_Maintenance!G33</f>
        <v>0</v>
      </c>
      <c r="Y77" s="121"/>
    </row>
    <row r="78" spans="1:25" x14ac:dyDescent="0.25">
      <c r="A78" s="121"/>
      <c r="U78" s="58" t="s">
        <v>72</v>
      </c>
      <c r="V78" s="59">
        <f>Time_Allocation_Maintenance!C37</f>
        <v>0</v>
      </c>
      <c r="W78" s="59">
        <f>Time_Allocation_Maintenance!G37</f>
        <v>0</v>
      </c>
      <c r="Y78" s="121"/>
    </row>
    <row r="79" spans="1:25" x14ac:dyDescent="0.25">
      <c r="A79" s="121"/>
      <c r="U79" s="58" t="s">
        <v>74</v>
      </c>
      <c r="V79" s="59">
        <f>Time_Allocation_Maintenance!C39</f>
        <v>0</v>
      </c>
      <c r="W79" s="59">
        <f>Time_Allocation_Maintenance!G39</f>
        <v>0</v>
      </c>
      <c r="Y79" s="121"/>
    </row>
    <row r="80" spans="1:25" x14ac:dyDescent="0.25">
      <c r="A80" s="121"/>
      <c r="U80" s="58" t="s">
        <v>75</v>
      </c>
      <c r="V80" s="59">
        <f>Time_Allocation_Maintenance!C41</f>
        <v>0</v>
      </c>
      <c r="W80" s="59">
        <f>Time_Allocation_Maintenance!G41</f>
        <v>0</v>
      </c>
      <c r="Y80" s="121"/>
    </row>
    <row r="81" spans="1:25" x14ac:dyDescent="0.25">
      <c r="A81" s="121"/>
      <c r="Y81" s="121"/>
    </row>
    <row r="82" spans="1:25" x14ac:dyDescent="0.25">
      <c r="A82" s="121"/>
      <c r="Y82" s="121"/>
    </row>
    <row r="83" spans="1:25" x14ac:dyDescent="0.25">
      <c r="A83" s="121"/>
      <c r="Y83" s="121"/>
    </row>
    <row r="84" spans="1:25" x14ac:dyDescent="0.25">
      <c r="A84" s="121"/>
      <c r="Y84" s="121"/>
    </row>
    <row r="85" spans="1:25" x14ac:dyDescent="0.25">
      <c r="A85" s="121"/>
      <c r="Y85" s="121"/>
    </row>
    <row r="86" spans="1:25" x14ac:dyDescent="0.25">
      <c r="A86" s="121"/>
      <c r="Y86" s="121"/>
    </row>
    <row r="87" spans="1:25" x14ac:dyDescent="0.25">
      <c r="A87" s="121"/>
      <c r="Y87" s="121"/>
    </row>
    <row r="88" spans="1:25" x14ac:dyDescent="0.25">
      <c r="A88" s="121"/>
      <c r="Y88" s="121"/>
    </row>
    <row r="89" spans="1:25" x14ac:dyDescent="0.25">
      <c r="A89" s="121"/>
      <c r="Y89" s="121"/>
    </row>
    <row r="90" spans="1:25" x14ac:dyDescent="0.25">
      <c r="A90" s="121"/>
      <c r="Y90" s="121"/>
    </row>
    <row r="91" spans="1:25" x14ac:dyDescent="0.25">
      <c r="A91" s="121"/>
      <c r="Y91" s="121"/>
    </row>
    <row r="92" spans="1:25" x14ac:dyDescent="0.25">
      <c r="A92" s="121"/>
      <c r="Y92" s="121"/>
    </row>
    <row r="93" spans="1:25" x14ac:dyDescent="0.25">
      <c r="A93" s="121"/>
      <c r="Y93" s="121"/>
    </row>
    <row r="94" spans="1:25" x14ac:dyDescent="0.25">
      <c r="A94" s="121"/>
      <c r="Y94" s="121"/>
    </row>
    <row r="95" spans="1:25" x14ac:dyDescent="0.25">
      <c r="A95" s="121"/>
      <c r="Y95" s="121"/>
    </row>
    <row r="96" spans="1:25" x14ac:dyDescent="0.25">
      <c r="A96" s="121"/>
      <c r="Y96" s="121"/>
    </row>
    <row r="97" spans="1:25" x14ac:dyDescent="0.25">
      <c r="A97" s="121"/>
      <c r="Y97" s="121"/>
    </row>
    <row r="98" spans="1:25" x14ac:dyDescent="0.25">
      <c r="A98" s="121"/>
      <c r="Y98" s="121"/>
    </row>
    <row r="99" spans="1:25" x14ac:dyDescent="0.25">
      <c r="A99" s="121"/>
      <c r="Y99" s="121"/>
    </row>
    <row r="100" spans="1:25" x14ac:dyDescent="0.25">
      <c r="A100" s="121"/>
      <c r="Y100" s="121"/>
    </row>
    <row r="101" spans="1:25" x14ac:dyDescent="0.25">
      <c r="A101" s="121"/>
      <c r="Y101" s="121"/>
    </row>
    <row r="102" spans="1:25" x14ac:dyDescent="0.25">
      <c r="A102" s="121"/>
      <c r="Y102" s="121"/>
    </row>
    <row r="103" spans="1:25" x14ac:dyDescent="0.25">
      <c r="A103" s="121"/>
      <c r="Y103" s="121"/>
    </row>
    <row r="104" spans="1:25" x14ac:dyDescent="0.25">
      <c r="A104" s="121"/>
      <c r="Y104" s="121"/>
    </row>
    <row r="105" spans="1:25" x14ac:dyDescent="0.25">
      <c r="A105" s="121"/>
      <c r="Y105" s="121"/>
    </row>
    <row r="106" spans="1:25" x14ac:dyDescent="0.25">
      <c r="A106" s="121"/>
      <c r="U106" t="s">
        <v>137</v>
      </c>
      <c r="Y106" s="121"/>
    </row>
    <row r="107" spans="1:25" x14ac:dyDescent="0.25">
      <c r="A107" s="121"/>
      <c r="U107" t="s">
        <v>138</v>
      </c>
      <c r="Y107" s="121"/>
    </row>
    <row r="108" spans="1:25" x14ac:dyDescent="0.25">
      <c r="A108" s="121"/>
      <c r="Y108" s="121"/>
    </row>
    <row r="109" spans="1:25" x14ac:dyDescent="0.25">
      <c r="A109" s="121"/>
      <c r="Y109" s="121"/>
    </row>
    <row r="110" spans="1:25" x14ac:dyDescent="0.25">
      <c r="A110" s="121"/>
      <c r="Y110" s="121"/>
    </row>
    <row r="111" spans="1:25" x14ac:dyDescent="0.25">
      <c r="A111" s="121"/>
      <c r="Y111" s="121"/>
    </row>
    <row r="112" spans="1:25" x14ac:dyDescent="0.25">
      <c r="A112" s="121"/>
      <c r="Y112" s="121"/>
    </row>
    <row r="113" spans="1:25" x14ac:dyDescent="0.25">
      <c r="A113" s="121"/>
      <c r="Y113" s="121"/>
    </row>
    <row r="114" spans="1:25" x14ac:dyDescent="0.25">
      <c r="A114" s="121"/>
      <c r="Y114" s="121"/>
    </row>
    <row r="115" spans="1:25" x14ac:dyDescent="0.25">
      <c r="A115" s="121"/>
      <c r="Y115" s="121"/>
    </row>
    <row r="116" spans="1:25" x14ac:dyDescent="0.25">
      <c r="A116" s="121"/>
      <c r="Y116" s="121"/>
    </row>
    <row r="117" spans="1:25" x14ac:dyDescent="0.25">
      <c r="A117" s="121"/>
      <c r="Y117" s="121"/>
    </row>
    <row r="118" spans="1:25" x14ac:dyDescent="0.25">
      <c r="A118" s="121"/>
      <c r="Y118" s="121"/>
    </row>
    <row r="119" spans="1:25" x14ac:dyDescent="0.25">
      <c r="A119" s="121"/>
      <c r="Y119" s="121"/>
    </row>
    <row r="120" spans="1:25" x14ac:dyDescent="0.25">
      <c r="A120" s="121"/>
      <c r="Y120" s="121"/>
    </row>
    <row r="121" spans="1:25" x14ac:dyDescent="0.25">
      <c r="A121" s="121"/>
      <c r="Y121" s="121"/>
    </row>
    <row r="122" spans="1:25" x14ac:dyDescent="0.25">
      <c r="A122" s="121"/>
      <c r="Y122" s="121"/>
    </row>
    <row r="123" spans="1:25" x14ac:dyDescent="0.25">
      <c r="A123" s="121"/>
      <c r="Y123" s="121"/>
    </row>
    <row r="124" spans="1:25" x14ac:dyDescent="0.25">
      <c r="A124" s="121"/>
      <c r="Y124" s="121"/>
    </row>
    <row r="125" spans="1:25" x14ac:dyDescent="0.25">
      <c r="A125" s="121"/>
      <c r="Y125" s="121"/>
    </row>
    <row r="126" spans="1:25" x14ac:dyDescent="0.25">
      <c r="A126" s="121"/>
      <c r="Y126" s="121"/>
    </row>
    <row r="127" spans="1:25" x14ac:dyDescent="0.25">
      <c r="A127" s="121"/>
      <c r="Y127" s="121"/>
    </row>
    <row r="128" spans="1:25" x14ac:dyDescent="0.25">
      <c r="A128" s="121"/>
      <c r="Y128" s="121"/>
    </row>
    <row r="129" spans="1:25" x14ac:dyDescent="0.25">
      <c r="A129" s="121"/>
      <c r="Y129" s="121"/>
    </row>
    <row r="130" spans="1:25" x14ac:dyDescent="0.25">
      <c r="A130" s="121"/>
      <c r="Y130" s="121"/>
    </row>
    <row r="131" spans="1:25" x14ac:dyDescent="0.25">
      <c r="A131" s="121"/>
      <c r="Y131" s="121"/>
    </row>
    <row r="132" spans="1:25" x14ac:dyDescent="0.25">
      <c r="A132" s="121"/>
      <c r="Y132" s="121"/>
    </row>
    <row r="133" spans="1:25" x14ac:dyDescent="0.25">
      <c r="A133" s="121"/>
      <c r="Y133" s="121"/>
    </row>
    <row r="134" spans="1:25" x14ac:dyDescent="0.25">
      <c r="A134" s="121"/>
      <c r="Y134" s="121"/>
    </row>
    <row r="135" spans="1:25" x14ac:dyDescent="0.25">
      <c r="A135" s="121"/>
      <c r="Y135" s="121"/>
    </row>
    <row r="136" spans="1:25" x14ac:dyDescent="0.25">
      <c r="A136" s="121"/>
      <c r="Y136" s="121"/>
    </row>
    <row r="137" spans="1:25" x14ac:dyDescent="0.25">
      <c r="A137" s="121"/>
      <c r="Y137" s="121"/>
    </row>
    <row r="138" spans="1:25" x14ac:dyDescent="0.25">
      <c r="A138" s="121"/>
      <c r="Y138" s="121"/>
    </row>
    <row r="139" spans="1:25" x14ac:dyDescent="0.25">
      <c r="A139" s="121"/>
      <c r="U139" s="180" t="s">
        <v>135</v>
      </c>
      <c r="V139" s="180"/>
      <c r="Y139" s="121"/>
    </row>
    <row r="140" spans="1:25" ht="30" x14ac:dyDescent="0.25">
      <c r="A140" s="121"/>
      <c r="U140" s="58" t="s">
        <v>105</v>
      </c>
      <c r="V140" s="124" t="s">
        <v>106</v>
      </c>
      <c r="Y140" s="121"/>
    </row>
    <row r="141" spans="1:25" x14ac:dyDescent="0.25">
      <c r="A141" s="121"/>
      <c r="U141" s="58" t="s">
        <v>54</v>
      </c>
      <c r="V141" s="125" t="e">
        <f>Time_Allocation_Maintenance!C17/(Time_Allocation_Maintenance!C42+Time_Allocation_Crisis!C12)</f>
        <v>#DIV/0!</v>
      </c>
      <c r="Y141" s="121"/>
    </row>
    <row r="142" spans="1:25" x14ac:dyDescent="0.25">
      <c r="A142" s="121"/>
      <c r="U142" s="58" t="s">
        <v>33</v>
      </c>
      <c r="V142" s="125" t="e">
        <f>Time_Allocation_Maintenance!C19/(Time_Allocation_Maintenance!C42+Time_Allocation_Crisis!C12)</f>
        <v>#DIV/0!</v>
      </c>
      <c r="Y142" s="121"/>
    </row>
    <row r="143" spans="1:25" x14ac:dyDescent="0.25">
      <c r="A143" s="121"/>
      <c r="U143" s="58" t="s">
        <v>108</v>
      </c>
      <c r="V143" s="125" t="e">
        <f>Time_Allocation_Maintenance!C25/(Time_Allocation_Maintenance!C42+Time_Allocation_Crisis!C12)</f>
        <v>#DIV/0!</v>
      </c>
      <c r="Y143" s="121"/>
    </row>
    <row r="144" spans="1:25" x14ac:dyDescent="0.25">
      <c r="A144" s="121"/>
      <c r="U144" s="58" t="s">
        <v>109</v>
      </c>
      <c r="V144" s="125" t="e">
        <f>Time_Allocation_Maintenance!C31/(Time_Allocation_Maintenance!C42+Time_Allocation_Crisis!C12)</f>
        <v>#DIV/0!</v>
      </c>
      <c r="Y144" s="121"/>
    </row>
    <row r="145" spans="1:25" x14ac:dyDescent="0.25">
      <c r="A145" s="121"/>
      <c r="U145" s="58" t="s">
        <v>110</v>
      </c>
      <c r="V145" s="125" t="e">
        <f>Time_Allocation_Maintenance!C33/(Time_Allocation_Maintenance!C42+Time_Allocation_Crisis!C12)</f>
        <v>#DIV/0!</v>
      </c>
      <c r="Y145" s="121"/>
    </row>
    <row r="146" spans="1:25" x14ac:dyDescent="0.25">
      <c r="A146" s="121"/>
      <c r="U146" s="58" t="s">
        <v>72</v>
      </c>
      <c r="V146" s="125" t="e">
        <f>Time_Allocation_Maintenance!C37/(Time_Allocation_Maintenance!C42+Time_Allocation_Crisis!C12)</f>
        <v>#DIV/0!</v>
      </c>
      <c r="Y146" s="121"/>
    </row>
    <row r="147" spans="1:25" x14ac:dyDescent="0.25">
      <c r="A147" s="121"/>
      <c r="U147" s="58" t="s">
        <v>74</v>
      </c>
      <c r="V147" s="125" t="e">
        <f>Time_Allocation_Maintenance!C39/(Time_Allocation_Maintenance!C42+Time_Allocation_Crisis!C12)</f>
        <v>#DIV/0!</v>
      </c>
      <c r="Y147" s="121"/>
    </row>
    <row r="148" spans="1:25" x14ac:dyDescent="0.25">
      <c r="A148" s="121"/>
      <c r="U148" s="58" t="s">
        <v>75</v>
      </c>
      <c r="V148" s="125" t="e">
        <f>Time_Allocation_Maintenance!C41/(Time_Allocation_Maintenance!C42+Time_Allocation_Crisis!C12)</f>
        <v>#DIV/0!</v>
      </c>
      <c r="Y148" s="121"/>
    </row>
    <row r="149" spans="1:25" x14ac:dyDescent="0.25">
      <c r="A149" s="121"/>
      <c r="U149" s="58" t="s">
        <v>111</v>
      </c>
      <c r="V149" s="125" t="e">
        <f>Time_Allocation_Crisis!C12/(Time_Allocation_Maintenance!C42+Time_Allocation_Crisis!C12)</f>
        <v>#DIV/0!</v>
      </c>
      <c r="Y149" s="121"/>
    </row>
    <row r="150" spans="1:25" x14ac:dyDescent="0.25">
      <c r="A150" s="121"/>
      <c r="Y150" s="121"/>
    </row>
    <row r="151" spans="1:25" x14ac:dyDescent="0.25">
      <c r="A151" s="121"/>
      <c r="Y151" s="121"/>
    </row>
    <row r="152" spans="1:25" x14ac:dyDescent="0.25">
      <c r="A152" s="121"/>
      <c r="Y152" s="121"/>
    </row>
    <row r="153" spans="1:25" x14ac:dyDescent="0.25">
      <c r="A153" s="121"/>
      <c r="Y153" s="121"/>
    </row>
    <row r="154" spans="1:25" x14ac:dyDescent="0.25">
      <c r="A154" s="121"/>
      <c r="Y154" s="121"/>
    </row>
    <row r="155" spans="1:25" x14ac:dyDescent="0.25">
      <c r="A155" s="121"/>
      <c r="Y155" s="121"/>
    </row>
    <row r="156" spans="1:25" x14ac:dyDescent="0.25">
      <c r="A156" s="121"/>
      <c r="Y156" s="121"/>
    </row>
    <row r="157" spans="1:25" x14ac:dyDescent="0.25">
      <c r="A157" s="121"/>
      <c r="Y157" s="121"/>
    </row>
    <row r="158" spans="1:25" x14ac:dyDescent="0.25">
      <c r="A158" s="121"/>
      <c r="Y158" s="121"/>
    </row>
    <row r="159" spans="1:25" x14ac:dyDescent="0.25">
      <c r="A159" s="121"/>
      <c r="Y159" s="121"/>
    </row>
    <row r="160" spans="1:25" x14ac:dyDescent="0.25">
      <c r="A160" s="121"/>
      <c r="Y160" s="121"/>
    </row>
    <row r="161" spans="1:25" x14ac:dyDescent="0.25">
      <c r="A161" s="121"/>
      <c r="Y161" s="121"/>
    </row>
    <row r="162" spans="1:25" x14ac:dyDescent="0.25">
      <c r="A162" s="121"/>
      <c r="Y162" s="121"/>
    </row>
    <row r="163" spans="1:25" x14ac:dyDescent="0.25">
      <c r="A163" s="121"/>
      <c r="Y163" s="121"/>
    </row>
    <row r="164" spans="1:25" x14ac:dyDescent="0.25">
      <c r="A164" s="121"/>
      <c r="Y164" s="121"/>
    </row>
    <row r="165" spans="1:25" x14ac:dyDescent="0.25">
      <c r="A165" s="121"/>
      <c r="Y165" s="121"/>
    </row>
    <row r="166" spans="1:25" x14ac:dyDescent="0.25">
      <c r="A166" s="121"/>
      <c r="Y166" s="121"/>
    </row>
    <row r="167" spans="1:25" x14ac:dyDescent="0.25">
      <c r="A167" s="121"/>
      <c r="Y167" s="121"/>
    </row>
    <row r="168" spans="1:25" x14ac:dyDescent="0.25">
      <c r="A168" s="121"/>
      <c r="Y168" s="121"/>
    </row>
    <row r="169" spans="1:25" x14ac:dyDescent="0.25">
      <c r="A169" s="121"/>
      <c r="Y169" s="121"/>
    </row>
    <row r="170" spans="1:25" x14ac:dyDescent="0.25">
      <c r="A170" s="121"/>
      <c r="Y170" s="121"/>
    </row>
    <row r="171" spans="1:25" x14ac:dyDescent="0.25">
      <c r="A171" s="121"/>
      <c r="Y171" s="121"/>
    </row>
    <row r="172" spans="1:25" x14ac:dyDescent="0.25">
      <c r="A172" s="121"/>
      <c r="Y172" s="121"/>
    </row>
    <row r="173" spans="1:25" x14ac:dyDescent="0.25">
      <c r="A173" s="121"/>
      <c r="Y173" s="121"/>
    </row>
    <row r="174" spans="1:25" x14ac:dyDescent="0.25">
      <c r="A174" s="121"/>
      <c r="Y174" s="121"/>
    </row>
    <row r="175" spans="1:25" x14ac:dyDescent="0.25">
      <c r="A175" s="121"/>
      <c r="U175" s="182" t="s">
        <v>136</v>
      </c>
      <c r="V175" s="182"/>
      <c r="Y175" s="121"/>
    </row>
    <row r="176" spans="1:25" ht="29.25" x14ac:dyDescent="0.25">
      <c r="A176" s="121"/>
      <c r="U176" s="126" t="s">
        <v>107</v>
      </c>
      <c r="V176" s="127" t="s">
        <v>106</v>
      </c>
      <c r="Y176" s="121"/>
    </row>
    <row r="177" spans="1:25" x14ac:dyDescent="0.25">
      <c r="A177" s="121"/>
      <c r="U177" s="126" t="s">
        <v>54</v>
      </c>
      <c r="V177" s="128" t="e">
        <f>Time_Allocation_Maintenance!G17/(Time_Allocation_Maintenance!G42+Time_Allocation_Crisis!C12)</f>
        <v>#DIV/0!</v>
      </c>
      <c r="Y177" s="121"/>
    </row>
    <row r="178" spans="1:25" x14ac:dyDescent="0.25">
      <c r="A178" s="121"/>
      <c r="U178" s="126" t="s">
        <v>33</v>
      </c>
      <c r="V178" s="128" t="e">
        <f>Time_Allocation_Maintenance!G19/(Time_Allocation_Maintenance!G42+Time_Allocation_Crisis!C12)</f>
        <v>#DIV/0!</v>
      </c>
      <c r="Y178" s="121"/>
    </row>
    <row r="179" spans="1:25" x14ac:dyDescent="0.25">
      <c r="A179" s="121"/>
      <c r="U179" s="126" t="s">
        <v>108</v>
      </c>
      <c r="V179" s="128" t="e">
        <f>Time_Allocation_Maintenance!G25/(Time_Allocation_Maintenance!G42+Time_Allocation_Crisis!C12)</f>
        <v>#DIV/0!</v>
      </c>
      <c r="Y179" s="121"/>
    </row>
    <row r="180" spans="1:25" x14ac:dyDescent="0.25">
      <c r="A180" s="121"/>
      <c r="U180" s="126" t="s">
        <v>109</v>
      </c>
      <c r="V180" s="128" t="e">
        <f>Time_Allocation_Maintenance!G31/(Time_Allocation_Maintenance!G42+Time_Allocation_Crisis!C12)</f>
        <v>#DIV/0!</v>
      </c>
      <c r="Y180" s="121"/>
    </row>
    <row r="181" spans="1:25" x14ac:dyDescent="0.25">
      <c r="A181" s="121"/>
      <c r="U181" s="126" t="s">
        <v>110</v>
      </c>
      <c r="V181" s="128" t="e">
        <f>Time_Allocation_Maintenance!G33/(Time_Allocation_Maintenance!G42+Time_Allocation_Crisis!C12)</f>
        <v>#DIV/0!</v>
      </c>
      <c r="Y181" s="121"/>
    </row>
    <row r="182" spans="1:25" x14ac:dyDescent="0.25">
      <c r="A182" s="121"/>
      <c r="U182" s="126" t="s">
        <v>72</v>
      </c>
      <c r="V182" s="128" t="e">
        <f>Time_Allocation_Maintenance!G37/(Time_Allocation_Maintenance!G42+Time_Allocation_Crisis!C12)</f>
        <v>#DIV/0!</v>
      </c>
      <c r="Y182" s="121"/>
    </row>
    <row r="183" spans="1:25" x14ac:dyDescent="0.25">
      <c r="A183" s="121"/>
      <c r="U183" s="126" t="s">
        <v>74</v>
      </c>
      <c r="V183" s="128" t="e">
        <f>Time_Allocation_Maintenance!G39/(Time_Allocation_Maintenance!G42+Time_Allocation_Crisis!C12)</f>
        <v>#DIV/0!</v>
      </c>
      <c r="Y183" s="121"/>
    </row>
    <row r="184" spans="1:25" x14ac:dyDescent="0.25">
      <c r="A184" s="121"/>
      <c r="U184" s="126" t="s">
        <v>75</v>
      </c>
      <c r="V184" s="128" t="e">
        <f>Time_Allocation_Maintenance!G41/(Time_Allocation_Maintenance!G42+Time_Allocation_Crisis!C12)</f>
        <v>#DIV/0!</v>
      </c>
      <c r="Y184" s="121"/>
    </row>
    <row r="185" spans="1:25" x14ac:dyDescent="0.25">
      <c r="A185" s="121"/>
      <c r="U185" s="126" t="s">
        <v>111</v>
      </c>
      <c r="V185" s="128" t="e">
        <f>Time_Allocation_Crisis!C12/(Time_Allocation_Maintenance!G42+Time_Allocation_Crisis!C12)</f>
        <v>#DIV/0!</v>
      </c>
      <c r="Y185" s="121"/>
    </row>
    <row r="186" spans="1:25" x14ac:dyDescent="0.25">
      <c r="A186" s="121"/>
      <c r="Y186" s="121"/>
    </row>
    <row r="187" spans="1:25" x14ac:dyDescent="0.25">
      <c r="A187" s="121"/>
      <c r="Y187" s="121"/>
    </row>
    <row r="188" spans="1:25" x14ac:dyDescent="0.25">
      <c r="A188" s="121"/>
      <c r="Y188" s="121"/>
    </row>
    <row r="189" spans="1:25" x14ac:dyDescent="0.25">
      <c r="A189" s="121"/>
      <c r="Y189" s="121"/>
    </row>
    <row r="190" spans="1:25" x14ac:dyDescent="0.25">
      <c r="A190" s="121"/>
      <c r="Y190" s="121"/>
    </row>
    <row r="191" spans="1:25" x14ac:dyDescent="0.25">
      <c r="A191" s="121"/>
      <c r="Y191" s="121"/>
    </row>
    <row r="192" spans="1:25" x14ac:dyDescent="0.25">
      <c r="A192" s="121"/>
      <c r="Y192" s="121"/>
    </row>
    <row r="193" spans="1:25" x14ac:dyDescent="0.25">
      <c r="A193" s="121"/>
      <c r="Y193" s="121"/>
    </row>
    <row r="194" spans="1:25" x14ac:dyDescent="0.25">
      <c r="A194" s="121"/>
      <c r="Y194" s="121"/>
    </row>
    <row r="195" spans="1:25" x14ac:dyDescent="0.25">
      <c r="A195" s="121"/>
      <c r="Y195" s="121"/>
    </row>
    <row r="196" spans="1:25" x14ac:dyDescent="0.25">
      <c r="A196" s="121"/>
      <c r="Y196" s="121"/>
    </row>
    <row r="197" spans="1:25" x14ac:dyDescent="0.25">
      <c r="A197" s="121"/>
      <c r="Y197" s="121"/>
    </row>
    <row r="198" spans="1:25" x14ac:dyDescent="0.25">
      <c r="A198" s="121"/>
      <c r="Y198" s="121"/>
    </row>
    <row r="199" spans="1:25" x14ac:dyDescent="0.25">
      <c r="A199" s="121"/>
      <c r="Y199" s="121"/>
    </row>
    <row r="200" spans="1:25" x14ac:dyDescent="0.25">
      <c r="A200" s="121"/>
      <c r="Y200" s="121"/>
    </row>
    <row r="201" spans="1:25" x14ac:dyDescent="0.25">
      <c r="A201" s="121"/>
      <c r="Y201" s="121"/>
    </row>
    <row r="202" spans="1:25" x14ac:dyDescent="0.25">
      <c r="A202" s="121"/>
      <c r="Y202" s="121"/>
    </row>
    <row r="203" spans="1:25" x14ac:dyDescent="0.2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</row>
  </sheetData>
  <mergeCells count="5">
    <mergeCell ref="U139:V139"/>
    <mergeCell ref="T3:X3"/>
    <mergeCell ref="U175:V175"/>
    <mergeCell ref="U37:V37"/>
    <mergeCell ref="U71:W71"/>
  </mergeCells>
  <conditionalFormatting sqref="U38:U46">
    <cfRule type="containsBlanks" dxfId="2" priority="4">
      <formula>LEN(TRIM(U38))=0</formula>
    </cfRule>
  </conditionalFormatting>
  <conditionalFormatting sqref="U72:U80">
    <cfRule type="containsBlanks" dxfId="1" priority="3">
      <formula>LEN(TRIM(U72))=0</formula>
    </cfRule>
  </conditionalFormatting>
  <conditionalFormatting sqref="W4:X4 T4:V6 W6">
    <cfRule type="containsBlanks" dxfId="0" priority="5">
      <formula>LEN(TRIM(T4))=0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ACDA3D814F14FA845F96C5F039EF0" ma:contentTypeVersion="7" ma:contentTypeDescription="Create a new document." ma:contentTypeScope="" ma:versionID="cf81c9f755fb67d8b4ec746db35c4182">
  <xsd:schema xmlns:xsd="http://www.w3.org/2001/XMLSchema" xmlns:xs="http://www.w3.org/2001/XMLSchema" xmlns:p="http://schemas.microsoft.com/office/2006/metadata/properties" xmlns:ns2="8e6048e5-ef86-4e7e-9f0a-29510fa9f843" xmlns:ns3="aff12899-1141-4fa3-9e65-08229cdb3ea0" targetNamespace="http://schemas.microsoft.com/office/2006/metadata/properties" ma:root="true" ma:fieldsID="ed613bb21cc2447bc74b74445f87a659" ns2:_="" ns3:_="">
    <xsd:import namespace="8e6048e5-ef86-4e7e-9f0a-29510fa9f843"/>
    <xsd:import namespace="aff12899-1141-4fa3-9e65-08229cdb3e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048e5-ef86-4e7e-9f0a-29510fa9f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12899-1141-4fa3-9e65-08229cdb3e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A20C18-0E9D-4D4F-95E6-24BB9ED00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048e5-ef86-4e7e-9f0a-29510fa9f843"/>
    <ds:schemaRef ds:uri="aff12899-1141-4fa3-9e65-08229cdb3e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8C545E-456F-40F8-958C-A16BFE94174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aff12899-1141-4fa3-9e65-08229cdb3ea0"/>
    <ds:schemaRef ds:uri="8e6048e5-ef86-4e7e-9f0a-29510fa9f843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E2F699-9AB6-4326-8DDB-D71C5D0795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</vt:lpstr>
      <vt:lpstr>IP_Staff_Availability</vt:lpstr>
      <vt:lpstr>Time_Allocation_Maintenance</vt:lpstr>
      <vt:lpstr>Time_Allocation_Crisis</vt:lpstr>
      <vt:lpstr>Summary</vt:lpstr>
      <vt:lpstr>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Krystal</dc:creator>
  <cp:keywords/>
  <dc:description/>
  <cp:lastModifiedBy>Smith, Krystal</cp:lastModifiedBy>
  <cp:revision/>
  <dcterms:created xsi:type="dcterms:W3CDTF">2025-10-23T19:40:46Z</dcterms:created>
  <dcterms:modified xsi:type="dcterms:W3CDTF">2026-06-26T18:59:55Z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0x010100948ACDA3D814F14FA845F96C5F039EF0</vt:lpwstr>
  </property>
</Properties>
</file>